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operator form" sheetId="1" r:id="rId1"/>
    <sheet name="field form I" sheetId="2" r:id="rId2"/>
    <sheet name="summary form" sheetId="3" r:id="rId3"/>
    <sheet name="field form II" sheetId="4" r:id="rId4"/>
  </sheets>
  <calcPr calcId="145621"/>
</workbook>
</file>

<file path=xl/calcChain.xml><?xml version="1.0" encoding="utf-8"?>
<calcChain xmlns="http://schemas.openxmlformats.org/spreadsheetml/2006/main">
  <c r="C3" i="3" l="1"/>
  <c r="B3" i="3"/>
  <c r="Z3" i="3"/>
  <c r="T3" i="3"/>
  <c r="N3" i="3"/>
  <c r="H3" i="3"/>
  <c r="E3" i="3"/>
  <c r="A3" i="3"/>
  <c r="J226" i="2"/>
  <c r="I226" i="2"/>
  <c r="H226" i="2"/>
  <c r="F226" i="2"/>
  <c r="J225" i="2"/>
  <c r="I225" i="2"/>
  <c r="H225" i="2"/>
  <c r="F225" i="2"/>
  <c r="J220" i="2"/>
  <c r="I220" i="2"/>
  <c r="H220" i="2"/>
  <c r="J219" i="2"/>
  <c r="I219" i="2"/>
  <c r="H219" i="2"/>
  <c r="J214" i="2"/>
  <c r="I214" i="2"/>
  <c r="J207" i="2"/>
  <c r="I207" i="2"/>
  <c r="H207" i="2"/>
  <c r="F207" i="2"/>
  <c r="J206" i="2"/>
  <c r="I206" i="2"/>
  <c r="H206" i="2"/>
  <c r="F206" i="2"/>
  <c r="J201" i="2"/>
  <c r="I201" i="2"/>
  <c r="H201" i="2"/>
  <c r="F201" i="2"/>
  <c r="J200" i="2"/>
  <c r="I200" i="2"/>
  <c r="H200" i="2"/>
  <c r="F200" i="2"/>
  <c r="J195" i="2"/>
  <c r="I195" i="2"/>
  <c r="H195" i="2"/>
  <c r="J194" i="2"/>
  <c r="I194" i="2"/>
  <c r="H194" i="2"/>
  <c r="J189" i="2"/>
  <c r="I189" i="2"/>
  <c r="J182" i="2"/>
  <c r="I182" i="2"/>
  <c r="H182" i="2"/>
  <c r="F182" i="2"/>
  <c r="J181" i="2"/>
  <c r="I181" i="2"/>
  <c r="H181" i="2"/>
  <c r="F181" i="2"/>
  <c r="AB3" i="3" s="1"/>
  <c r="J176" i="2"/>
  <c r="I176" i="2"/>
  <c r="H176" i="2"/>
  <c r="J175" i="2"/>
  <c r="I175" i="2"/>
  <c r="H175" i="2"/>
  <c r="J170" i="2"/>
  <c r="I170" i="2"/>
  <c r="J163" i="2"/>
  <c r="I163" i="2"/>
  <c r="H163" i="2"/>
  <c r="F163" i="2"/>
  <c r="J162" i="2"/>
  <c r="I162" i="2"/>
  <c r="H162" i="2"/>
  <c r="F162" i="2"/>
  <c r="X3" i="3" s="1"/>
  <c r="J157" i="2"/>
  <c r="I157" i="2"/>
  <c r="H157" i="2"/>
  <c r="F157" i="2"/>
  <c r="J156" i="2"/>
  <c r="I156" i="2"/>
  <c r="H156" i="2"/>
  <c r="F156" i="2"/>
  <c r="V3" i="3" s="1"/>
  <c r="J151" i="2"/>
  <c r="I151" i="2"/>
  <c r="H151" i="2"/>
  <c r="J150" i="2"/>
  <c r="I150" i="2"/>
  <c r="H150" i="2"/>
  <c r="J145" i="2"/>
  <c r="I145" i="2"/>
  <c r="J138" i="2"/>
  <c r="I138" i="2"/>
  <c r="H138" i="2"/>
  <c r="F138" i="2"/>
  <c r="J137" i="2"/>
  <c r="I137" i="2"/>
  <c r="H137" i="2"/>
  <c r="F137" i="2"/>
  <c r="R3" i="3" s="1"/>
  <c r="J132" i="2"/>
  <c r="I132" i="2"/>
  <c r="H132" i="2"/>
  <c r="F132" i="2"/>
  <c r="J131" i="2"/>
  <c r="I131" i="2"/>
  <c r="H131" i="2"/>
  <c r="F131" i="2"/>
  <c r="P3" i="3" s="1"/>
  <c r="J126" i="2"/>
  <c r="I126" i="2"/>
  <c r="H126" i="2"/>
  <c r="J125" i="2"/>
  <c r="I125" i="2"/>
  <c r="H125" i="2"/>
  <c r="J120" i="2"/>
  <c r="I120" i="2"/>
  <c r="J113" i="2"/>
  <c r="I113" i="2"/>
  <c r="H113" i="2"/>
  <c r="F113" i="2"/>
  <c r="J112" i="2"/>
  <c r="I112" i="2"/>
  <c r="H112" i="2"/>
  <c r="F112" i="2"/>
  <c r="L3" i="3" s="1"/>
  <c r="J107" i="2"/>
  <c r="I107" i="2"/>
  <c r="H107" i="2"/>
  <c r="F107" i="2"/>
  <c r="J106" i="2"/>
  <c r="I106" i="2"/>
  <c r="H106" i="2"/>
  <c r="F106" i="2"/>
  <c r="J3" i="3" s="1"/>
  <c r="J101" i="2"/>
  <c r="I101" i="2"/>
  <c r="H101" i="2"/>
  <c r="J100" i="2"/>
  <c r="I100" i="2"/>
  <c r="H100" i="2"/>
  <c r="J95" i="2"/>
  <c r="I95" i="2"/>
  <c r="J88" i="2"/>
  <c r="H88" i="2"/>
  <c r="I88" i="2" s="1"/>
  <c r="J87" i="2"/>
  <c r="H87" i="2"/>
  <c r="I87" i="2" s="1"/>
  <c r="H82" i="2"/>
  <c r="J82" i="2" s="1"/>
  <c r="F82" i="2"/>
  <c r="H81" i="2"/>
  <c r="J81" i="2" s="1"/>
  <c r="F81" i="2"/>
  <c r="F3" i="3" s="1"/>
  <c r="J7" i="2"/>
  <c r="J6" i="2"/>
  <c r="I81" i="2" l="1"/>
  <c r="I82" i="2"/>
</calcChain>
</file>

<file path=xl/sharedStrings.xml><?xml version="1.0" encoding="utf-8"?>
<sst xmlns="http://schemas.openxmlformats.org/spreadsheetml/2006/main" count="480" uniqueCount="165">
  <si>
    <t>Monitoring Site Location:</t>
  </si>
  <si>
    <t>IMPROVE Site ID:</t>
  </si>
  <si>
    <t>Latitude/Longitude from IMPROVE Website</t>
  </si>
  <si>
    <t>Lat.:</t>
  </si>
  <si>
    <t>Long:</t>
  </si>
  <si>
    <t xml:space="preserve"> Affiliation</t>
  </si>
  <si>
    <t>Observer(s) Name:</t>
  </si>
  <si>
    <t>Assessment Date:</t>
  </si>
  <si>
    <t>Section 1.  Organization and Responsibilities</t>
  </si>
  <si>
    <t>Name:</t>
  </si>
  <si>
    <t xml:space="preserve">Affiliation:  </t>
  </si>
  <si>
    <t>UC Davis</t>
  </si>
  <si>
    <t>Phone:</t>
  </si>
  <si>
    <t>530-752-1123</t>
  </si>
  <si>
    <t>Address:</t>
  </si>
  <si>
    <t xml:space="preserve"> </t>
  </si>
  <si>
    <t>E-mail:</t>
  </si>
  <si>
    <t>2.  Monitoring Site Operator(s)</t>
  </si>
  <si>
    <t>Cell Phone:</t>
  </si>
  <si>
    <t xml:space="preserve">   (O = Other)</t>
  </si>
  <si>
    <t xml:space="preserve">      RESPONSE</t>
  </si>
  <si>
    <t>Y</t>
  </si>
  <si>
    <t>N</t>
  </si>
  <si>
    <t>O</t>
  </si>
  <si>
    <t>One Shields Avenue</t>
  </si>
  <si>
    <t>Davis, CA</t>
  </si>
  <si>
    <t>yjzhao@ucdavis.edu</t>
  </si>
  <si>
    <t>by site operators"?</t>
  </si>
  <si>
    <t>http://airquality.crocker.ucdavis.edu/improve/standard-operating-procedures-sop/</t>
  </si>
  <si>
    <t>http://airquality.crocker.ucdavis.edu/improve/resources-operators/</t>
  </si>
  <si>
    <t>affect sampling?</t>
  </si>
  <si>
    <t>IMPROVE</t>
  </si>
  <si>
    <t>US Environmental Protection Agency</t>
  </si>
  <si>
    <t>Interagency Monitoring of Protected Visual Environments</t>
  </si>
  <si>
    <t>DATE:</t>
  </si>
  <si>
    <t>IMPROVE Website</t>
  </si>
  <si>
    <t>GPS Reading</t>
  </si>
  <si>
    <t>LOCATION:</t>
  </si>
  <si>
    <t>Difference</t>
  </si>
  <si>
    <t>SITE ID:</t>
  </si>
  <si>
    <t>LAT:</t>
  </si>
  <si>
    <t>LONG:</t>
  </si>
  <si>
    <t>GENERAL INFORMATION</t>
  </si>
  <si>
    <t>AUDITOR INFO</t>
  </si>
  <si>
    <r>
      <t>**FIRST</t>
    </r>
    <r>
      <rPr>
        <b/>
        <sz val="10"/>
        <color indexed="14"/>
        <rFont val="Arial"/>
        <family val="2"/>
      </rPr>
      <t xml:space="preserve"> </t>
    </r>
    <r>
      <rPr>
        <b/>
        <sz val="10"/>
        <rFont val="Arial"/>
        <family val="2"/>
      </rPr>
      <t>REFERENCE DEVICE</t>
    </r>
  </si>
  <si>
    <t>PRIMARY:</t>
  </si>
  <si>
    <t>MAKE/MODEL:</t>
  </si>
  <si>
    <t>AFFILIATION:</t>
  </si>
  <si>
    <t>S/N:</t>
  </si>
  <si>
    <t>SECONDARY:</t>
  </si>
  <si>
    <t>Certif. Due Date:</t>
  </si>
  <si>
    <t xml:space="preserve"> BACK-UP REFERENCE DEVICE</t>
  </si>
  <si>
    <t>OBSERVER:</t>
  </si>
  <si>
    <t>SITE OPERATOR INFO</t>
  </si>
  <si>
    <t>ALTERNATE FIRST REFERENCE DEVICE</t>
  </si>
  <si>
    <t>ALTERNATE REFERENCE DEVICE</t>
  </si>
  <si>
    <t>AUDIT FILTER</t>
  </si>
  <si>
    <t>POS:</t>
  </si>
  <si>
    <t>FINDINGS</t>
  </si>
  <si>
    <t>SITE INFORMATION</t>
  </si>
  <si>
    <t>SITE CALIBRATION COEFFICIENTS</t>
  </si>
  <si>
    <t>MODULE</t>
  </si>
  <si>
    <t>TYPE</t>
  </si>
  <si>
    <t>ELEV</t>
  </si>
  <si>
    <t>CALIB</t>
  </si>
  <si>
    <t>MAG COEFFICIENTS</t>
  </si>
  <si>
    <t>NOM</t>
  </si>
  <si>
    <t>VAC COEFFICIENTS</t>
  </si>
  <si>
    <t>( f )</t>
  </si>
  <si>
    <t>DATE</t>
  </si>
  <si>
    <t>A</t>
  </si>
  <si>
    <t>B</t>
  </si>
  <si>
    <t>(mV)</t>
  </si>
  <si>
    <t>C</t>
  </si>
  <si>
    <t>D</t>
  </si>
  <si>
    <t>X ( A-B-C )</t>
  </si>
  <si>
    <t>X ( D )</t>
  </si>
  <si>
    <t>CONTROLLER</t>
  </si>
  <si>
    <t>PRESSURE</t>
  </si>
  <si>
    <t>AUDIT</t>
  </si>
  <si>
    <t>(mm Hg)</t>
  </si>
  <si>
    <t>First Ref Std:</t>
  </si>
  <si>
    <t>Back-up Ref Std:</t>
  </si>
  <si>
    <t>TEMPERATURE AUDIT</t>
  </si>
  <si>
    <t>TEMPERATURE</t>
  </si>
  <si>
    <t>DIFF</t>
  </si>
  <si>
    <t>PASS</t>
  </si>
  <si>
    <t>FAIL</t>
  </si>
  <si>
    <t>(Celsius)</t>
  </si>
  <si>
    <t>(10 degrees or less?)</t>
  </si>
  <si>
    <t>RECALIBRATION:</t>
  </si>
  <si>
    <t>CLOCK AUDIT</t>
  </si>
  <si>
    <t>TIME</t>
  </si>
  <si>
    <t>(hh:mm)</t>
  </si>
  <si>
    <t>(min)</t>
  </si>
  <si>
    <t>(5 minutes or less?)</t>
  </si>
  <si>
    <t>CELL PHONE:</t>
  </si>
  <si>
    <t>MODULE A</t>
  </si>
  <si>
    <t>LEAK CHECK AUDIT</t>
  </si>
  <si>
    <t>Leak Check</t>
  </si>
  <si>
    <t>MaxORI</t>
  </si>
  <si>
    <t>READING</t>
  </si>
  <si>
    <t>(33 or higher?)</t>
  </si>
  <si>
    <t>DISPLAY:</t>
  </si>
  <si>
    <t>FLOW AUDIT</t>
  </si>
  <si>
    <t>REFERENCE FLOW</t>
  </si>
  <si>
    <t>DESIGN</t>
  </si>
  <si>
    <t>STANDARD</t>
  </si>
  <si>
    <t>(lpm)</t>
  </si>
  <si>
    <t>(10% or less?)</t>
  </si>
  <si>
    <t>VACUUM CALIBRATION AUDIT</t>
  </si>
  <si>
    <t>ORI</t>
  </si>
  <si>
    <t>FLOW</t>
  </si>
  <si>
    <t>DISPLAY if Back-up used:</t>
  </si>
  <si>
    <t>MAGNEHELIC CALIBRATION AUDIT</t>
  </si>
  <si>
    <t>CYC</t>
  </si>
  <si>
    <t>MODULE B</t>
  </si>
  <si>
    <t>MODULE C</t>
  </si>
  <si>
    <t>MODULE D</t>
  </si>
  <si>
    <t>MODULE X (A-B-C TYPE)</t>
  </si>
  <si>
    <t>MODULE X (D TYPE)</t>
  </si>
  <si>
    <t>TEMP</t>
  </si>
  <si>
    <t>A MODULE</t>
  </si>
  <si>
    <t>B MODULE</t>
  </si>
  <si>
    <t>C MODULE</t>
  </si>
  <si>
    <t>D MODULE</t>
  </si>
  <si>
    <t xml:space="preserve">Are all samples handled to avoid contamination and/or loss of material? </t>
  </si>
  <si>
    <r>
      <t xml:space="preserve">Observe the following handling steps for </t>
    </r>
    <r>
      <rPr>
        <u/>
        <sz val="10"/>
        <color indexed="8"/>
        <rFont val="Times New Roman"/>
        <family val="1"/>
      </rPr>
      <t>routine</t>
    </r>
    <r>
      <rPr>
        <sz val="10"/>
        <color indexed="8"/>
        <rFont val="Times New Roman"/>
        <family val="1"/>
      </rPr>
      <t xml:space="preserve"> samples, verifying that the operator follows the sample handling</t>
    </r>
  </si>
  <si>
    <t xml:space="preserve">SOPs correctly: </t>
  </si>
  <si>
    <t>a.</t>
  </si>
  <si>
    <t>Inspection of sample prior to sampling</t>
  </si>
  <si>
    <t>Installation of sample in the sampler</t>
  </si>
  <si>
    <t>b.</t>
  </si>
  <si>
    <t>Retrieval from the sampler after sampling</t>
  </si>
  <si>
    <t>c.</t>
  </si>
  <si>
    <t xml:space="preserve">Does the operator keep the module handling area neat and clean?  </t>
  </si>
  <si>
    <t>Is there adequate room to perform the needed operations?</t>
  </si>
  <si>
    <t>nests, excessive rust and corrosion, etc.?</t>
  </si>
  <si>
    <t>Is the shelter platform (if any) clean and in good repair?</t>
  </si>
  <si>
    <t>Yongjing Zhao</t>
  </si>
  <si>
    <t xml:space="preserve">       Part 1 - Technical System Audit Form</t>
  </si>
  <si>
    <t>1.  UCDavis Field Operations Manager</t>
  </si>
  <si>
    <t>4. Were site operators able to meet with UCDavis technicians during the site visit?</t>
  </si>
  <si>
    <t>5. Are site operators familiar with SOP 201 "IMPROVE Standard Operating Procedure for Sampler Maitenance</t>
  </si>
  <si>
    <t>6. Are site operators aware of resoucres intended to inform them about sampler operation?</t>
  </si>
  <si>
    <t>7. Do operators have any issues they would like to address or concerns about local activities which might</t>
  </si>
  <si>
    <t>Section 2.  Sample Handling</t>
  </si>
  <si>
    <t>Section 3.  Monitoring Site</t>
  </si>
  <si>
    <t>Completion of log sheet</t>
  </si>
  <si>
    <t>d.</t>
  </si>
  <si>
    <t>5.</t>
  </si>
  <si>
    <t>6.</t>
  </si>
  <si>
    <t>7.</t>
  </si>
  <si>
    <t>1.</t>
  </si>
  <si>
    <t>2.</t>
  </si>
  <si>
    <t>3.</t>
  </si>
  <si>
    <t>4.</t>
  </si>
  <si>
    <t>Does the sampler appear to be well maintained and free of dirt and debris, bird/animal/insect</t>
  </si>
  <si>
    <t>3. Date UC Davis field service technicians last visited the site for maintenace/calibrations:</t>
  </si>
  <si>
    <t>Performance Audit Worksheet VER 2.10; 2/22/2017</t>
  </si>
  <si>
    <t>Elevation</t>
  </si>
  <si>
    <t>Research in the Atmosphere at CSU</t>
  </si>
  <si>
    <t>and the Cooperative Institute for</t>
  </si>
  <si>
    <t>Ask site operator how do you communicate sample handling problems and to whom?</t>
  </si>
  <si>
    <t>Auditor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</si>
</sst>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/dd/yy;@"/>
    <numFmt numFmtId="165" formatCode="mmm\-yyyy"/>
    <numFmt numFmtId="166" formatCode="0.0"/>
    <numFmt numFmtId="167" formatCode="0.000"/>
    <numFmt numFmtId="168" formatCode="m/d/yy;@"/>
    <numFmt numFmtId="169" formatCode="hh:mm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i/>
      <sz val="9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13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color indexed="53"/>
      <name val="Arial"/>
      <family val="2"/>
    </font>
    <font>
      <u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2"/>
      <color indexed="12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" fillId="0" borderId="0"/>
    <xf numFmtId="0" fontId="5" fillId="0" borderId="0"/>
    <xf numFmtId="0" fontId="5" fillId="0" borderId="0"/>
  </cellStyleXfs>
  <cellXfs count="459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 applyAlignment="1"/>
    <xf numFmtId="0" fontId="5" fillId="0" borderId="3" xfId="0" applyFont="1" applyBorder="1"/>
    <xf numFmtId="0" fontId="6" fillId="0" borderId="0" xfId="0" applyFont="1" applyBorder="1"/>
    <xf numFmtId="0" fontId="5" fillId="0" borderId="5" xfId="0" applyFont="1" applyBorder="1"/>
    <xf numFmtId="0" fontId="8" fillId="0" borderId="0" xfId="0" applyFont="1" applyBorder="1"/>
    <xf numFmtId="0" fontId="6" fillId="0" borderId="4" xfId="0" applyFont="1" applyBorder="1"/>
    <xf numFmtId="0" fontId="5" fillId="0" borderId="0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3" borderId="22" xfId="0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1" fillId="4" borderId="0" xfId="0" applyFont="1" applyFill="1" applyBorder="1"/>
    <xf numFmtId="0" fontId="11" fillId="0" borderId="4" xfId="0" applyFont="1" applyFill="1" applyBorder="1" applyAlignment="1">
      <alignment horizontal="right"/>
    </xf>
    <xf numFmtId="0" fontId="11" fillId="0" borderId="0" xfId="0" applyFont="1" applyBorder="1"/>
    <xf numFmtId="0" fontId="13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/>
    <xf numFmtId="0" fontId="11" fillId="0" borderId="4" xfId="0" applyFont="1" applyBorder="1" applyAlignment="1">
      <alignment horizontal="right"/>
    </xf>
    <xf numFmtId="0" fontId="11" fillId="0" borderId="20" xfId="0" applyFont="1" applyBorder="1" applyAlignment="1">
      <alignment horizontal="center"/>
    </xf>
    <xf numFmtId="0" fontId="0" fillId="0" borderId="0" xfId="0" applyFill="1"/>
    <xf numFmtId="0" fontId="11" fillId="0" borderId="11" xfId="0" applyFont="1" applyBorder="1" applyAlignment="1">
      <alignment horizontal="center"/>
    </xf>
    <xf numFmtId="166" fontId="9" fillId="5" borderId="1" xfId="3" applyNumberFormat="1" applyFont="1" applyFill="1" applyBorder="1" applyAlignment="1" applyProtection="1">
      <alignment horizontal="left"/>
    </xf>
    <xf numFmtId="166" fontId="5" fillId="5" borderId="2" xfId="3" applyNumberFormat="1" applyFont="1" applyFill="1" applyBorder="1" applyProtection="1"/>
    <xf numFmtId="166" fontId="5" fillId="5" borderId="2" xfId="3" applyNumberFormat="1" applyFont="1" applyFill="1" applyBorder="1" applyAlignment="1">
      <alignment horizontal="center"/>
    </xf>
    <xf numFmtId="166" fontId="9" fillId="6" borderId="2" xfId="3" applyNumberFormat="1" applyFont="1" applyFill="1" applyBorder="1" applyAlignment="1" applyProtection="1">
      <alignment horizontal="left"/>
    </xf>
    <xf numFmtId="166" fontId="5" fillId="6" borderId="2" xfId="3" applyNumberFormat="1" applyFont="1" applyFill="1" applyBorder="1" applyProtection="1"/>
    <xf numFmtId="166" fontId="5" fillId="6" borderId="3" xfId="3" applyNumberFormat="1" applyFont="1" applyFill="1" applyBorder="1" applyProtection="1"/>
    <xf numFmtId="166" fontId="9" fillId="5" borderId="4" xfId="3" applyNumberFormat="1" applyFont="1" applyFill="1" applyBorder="1" applyAlignment="1" applyProtection="1">
      <alignment horizontal="left"/>
    </xf>
    <xf numFmtId="166" fontId="5" fillId="5" borderId="0" xfId="3" applyNumberFormat="1" applyFont="1" applyFill="1" applyBorder="1" applyProtection="1"/>
    <xf numFmtId="166" fontId="5" fillId="5" borderId="0" xfId="3" applyNumberFormat="1" applyFont="1" applyFill="1" applyBorder="1" applyAlignment="1">
      <alignment horizontal="center"/>
    </xf>
    <xf numFmtId="166" fontId="9" fillId="6" borderId="0" xfId="3" applyNumberFormat="1" applyFont="1" applyFill="1" applyBorder="1" applyAlignment="1" applyProtection="1">
      <alignment horizontal="left"/>
    </xf>
    <xf numFmtId="166" fontId="5" fillId="6" borderId="0" xfId="3" applyNumberFormat="1" applyFont="1" applyFill="1" applyBorder="1" applyProtection="1"/>
    <xf numFmtId="166" fontId="5" fillId="6" borderId="5" xfId="3" applyNumberFormat="1" applyFont="1" applyFill="1" applyBorder="1" applyProtection="1"/>
    <xf numFmtId="166" fontId="5" fillId="5" borderId="14" xfId="3" applyNumberFormat="1" applyFont="1" applyFill="1" applyBorder="1" applyProtection="1"/>
    <xf numFmtId="166" fontId="5" fillId="0" borderId="1" xfId="3" applyNumberFormat="1" applyFont="1" applyBorder="1" applyAlignment="1" applyProtection="1">
      <alignment horizontal="center"/>
    </xf>
    <xf numFmtId="166" fontId="9" fillId="0" borderId="28" xfId="3" applyNumberFormat="1" applyFont="1" applyBorder="1" applyAlignment="1" applyProtection="1">
      <alignment horizontal="right"/>
    </xf>
    <xf numFmtId="166" fontId="5" fillId="0" borderId="2" xfId="3" applyNumberFormat="1" applyFont="1" applyBorder="1" applyAlignment="1" applyProtection="1">
      <alignment horizontal="center"/>
    </xf>
    <xf numFmtId="166" fontId="5" fillId="0" borderId="3" xfId="3" applyNumberFormat="1" applyFont="1" applyBorder="1" applyAlignment="1" applyProtection="1">
      <alignment horizontal="center"/>
    </xf>
    <xf numFmtId="166" fontId="5" fillId="0" borderId="29" xfId="3" applyNumberFormat="1" applyFont="1" applyBorder="1" applyAlignment="1">
      <alignment horizontal="center"/>
    </xf>
    <xf numFmtId="166" fontId="9" fillId="0" borderId="30" xfId="3" applyNumberFormat="1" applyFont="1" applyBorder="1" applyAlignment="1" applyProtection="1">
      <alignment horizontal="right"/>
    </xf>
    <xf numFmtId="166" fontId="5" fillId="0" borderId="0" xfId="3" applyNumberFormat="1" applyFont="1" applyFill="1" applyAlignment="1">
      <alignment horizontal="center"/>
    </xf>
    <xf numFmtId="166" fontId="5" fillId="0" borderId="0" xfId="3" applyNumberFormat="1" applyFont="1" applyAlignment="1">
      <alignment horizontal="center"/>
    </xf>
    <xf numFmtId="166" fontId="5" fillId="0" borderId="0" xfId="3" applyNumberFormat="1" applyFont="1" applyFill="1" applyBorder="1" applyAlignment="1">
      <alignment horizontal="center"/>
    </xf>
    <xf numFmtId="14" fontId="9" fillId="0" borderId="5" xfId="3" applyNumberFormat="1" applyFont="1" applyFill="1" applyBorder="1" applyAlignment="1" applyProtection="1">
      <alignment horizontal="center"/>
    </xf>
    <xf numFmtId="166" fontId="5" fillId="0" borderId="31" xfId="3" applyNumberFormat="1" applyFont="1" applyBorder="1" applyAlignment="1">
      <alignment horizontal="center"/>
    </xf>
    <xf numFmtId="0" fontId="9" fillId="0" borderId="24" xfId="3" applyNumberFormat="1" applyFont="1" applyBorder="1" applyAlignment="1" applyProtection="1">
      <alignment horizontal="right"/>
    </xf>
    <xf numFmtId="166" fontId="5" fillId="3" borderId="12" xfId="3" applyNumberFormat="1" applyFont="1" applyFill="1" applyBorder="1" applyAlignment="1">
      <alignment horizontal="center"/>
    </xf>
    <xf numFmtId="0" fontId="9" fillId="0" borderId="0" xfId="3" applyNumberFormat="1" applyFont="1" applyFill="1" applyBorder="1" applyAlignment="1" applyProtection="1">
      <alignment horizontal="left"/>
    </xf>
    <xf numFmtId="166" fontId="5" fillId="7" borderId="12" xfId="3" applyNumberFormat="1" applyFont="1" applyFill="1" applyBorder="1" applyAlignment="1" applyProtection="1">
      <alignment horizontal="center"/>
    </xf>
    <xf numFmtId="166" fontId="5" fillId="0" borderId="4" xfId="3" applyNumberFormat="1" applyFont="1" applyBorder="1" applyAlignment="1" applyProtection="1">
      <alignment horizontal="center"/>
    </xf>
    <xf numFmtId="166" fontId="5" fillId="0" borderId="0" xfId="3" applyNumberFormat="1" applyFont="1" applyBorder="1" applyAlignment="1" applyProtection="1">
      <alignment horizontal="center"/>
    </xf>
    <xf numFmtId="166" fontId="9" fillId="0" borderId="22" xfId="3" applyNumberFormat="1" applyFont="1" applyBorder="1" applyAlignment="1" applyProtection="1">
      <alignment horizontal="right"/>
    </xf>
    <xf numFmtId="166" fontId="5" fillId="7" borderId="22" xfId="3" applyNumberFormat="1" applyFont="1" applyFill="1" applyBorder="1" applyAlignment="1" applyProtection="1">
      <alignment horizontal="center"/>
    </xf>
    <xf numFmtId="166" fontId="5" fillId="0" borderId="13" xfId="3" applyNumberFormat="1" applyFont="1" applyBorder="1" applyAlignment="1" applyProtection="1">
      <alignment horizontal="center"/>
    </xf>
    <xf numFmtId="166" fontId="5" fillId="0" borderId="14" xfId="3" applyNumberFormat="1" applyFont="1" applyBorder="1" applyAlignment="1" applyProtection="1">
      <alignment horizontal="center"/>
    </xf>
    <xf numFmtId="166" fontId="5" fillId="0" borderId="5" xfId="3" applyNumberFormat="1" applyFont="1" applyBorder="1" applyProtection="1"/>
    <xf numFmtId="0" fontId="9" fillId="0" borderId="1" xfId="3" applyFont="1" applyFill="1" applyBorder="1" applyAlignment="1" applyProtection="1">
      <alignment horizontal="center"/>
    </xf>
    <xf numFmtId="0" fontId="9" fillId="0" borderId="2" xfId="3" applyFont="1" applyFill="1" applyBorder="1" applyAlignment="1" applyProtection="1">
      <alignment horizontal="center"/>
    </xf>
    <xf numFmtId="0" fontId="9" fillId="0" borderId="3" xfId="3" applyFont="1" applyFill="1" applyBorder="1" applyAlignment="1" applyProtection="1">
      <alignment horizontal="center"/>
    </xf>
    <xf numFmtId="166" fontId="9" fillId="0" borderId="35" xfId="3" applyNumberFormat="1" applyFont="1" applyBorder="1" applyAlignment="1" applyProtection="1"/>
    <xf numFmtId="166" fontId="5" fillId="0" borderId="8" xfId="3" applyNumberFormat="1" applyFont="1" applyBorder="1" applyAlignment="1" applyProtection="1">
      <alignment horizontal="center"/>
    </xf>
    <xf numFmtId="166" fontId="5" fillId="0" borderId="9" xfId="3" applyNumberFormat="1" applyFont="1" applyBorder="1" applyAlignment="1" applyProtection="1">
      <alignment horizontal="center"/>
    </xf>
    <xf numFmtId="166" fontId="5" fillId="0" borderId="4" xfId="3" applyNumberFormat="1" applyFont="1" applyBorder="1" applyAlignment="1" applyProtection="1"/>
    <xf numFmtId="166" fontId="9" fillId="0" borderId="25" xfId="3" applyNumberFormat="1" applyFont="1" applyBorder="1" applyAlignment="1" applyProtection="1">
      <alignment horizontal="right"/>
    </xf>
    <xf numFmtId="166" fontId="5" fillId="0" borderId="11" xfId="3" applyNumberFormat="1" applyFont="1" applyBorder="1" applyAlignment="1">
      <alignment horizontal="center"/>
    </xf>
    <xf numFmtId="166" fontId="9" fillId="0" borderId="10" xfId="3" applyNumberFormat="1" applyFont="1" applyBorder="1" applyAlignment="1" applyProtection="1">
      <alignment horizontal="right"/>
    </xf>
    <xf numFmtId="0" fontId="9" fillId="0" borderId="36" xfId="3" applyNumberFormat="1" applyFont="1" applyFill="1" applyBorder="1" applyAlignment="1" applyProtection="1">
      <alignment horizontal="left"/>
      <protection locked="0"/>
    </xf>
    <xf numFmtId="166" fontId="9" fillId="0" borderId="8" xfId="3" applyNumberFormat="1" applyFont="1" applyBorder="1" applyAlignment="1">
      <alignment horizontal="right"/>
    </xf>
    <xf numFmtId="164" fontId="9" fillId="3" borderId="11" xfId="3" applyNumberFormat="1" applyFont="1" applyFill="1" applyBorder="1" applyAlignment="1" applyProtection="1">
      <alignment horizontal="left"/>
    </xf>
    <xf numFmtId="164" fontId="9" fillId="3" borderId="9" xfId="3" applyNumberFormat="1" applyFont="1" applyFill="1" applyBorder="1" applyAlignment="1" applyProtection="1">
      <alignment horizontal="left"/>
    </xf>
    <xf numFmtId="166" fontId="5" fillId="0" borderId="31" xfId="3" applyNumberFormat="1" applyFont="1" applyBorder="1" applyAlignment="1" applyProtection="1">
      <alignment horizontal="center"/>
    </xf>
    <xf numFmtId="166" fontId="9" fillId="0" borderId="24" xfId="3" applyNumberFormat="1" applyFont="1" applyBorder="1" applyAlignment="1" applyProtection="1">
      <alignment horizontal="right"/>
    </xf>
    <xf numFmtId="0" fontId="9" fillId="8" borderId="11" xfId="3" applyNumberFormat="1" applyFont="1" applyFill="1" applyBorder="1" applyAlignment="1" applyProtection="1">
      <alignment horizontal="left"/>
    </xf>
    <xf numFmtId="0" fontId="0" fillId="8" borderId="8" xfId="0" applyFill="1" applyBorder="1" applyAlignment="1">
      <alignment horizontal="left"/>
    </xf>
    <xf numFmtId="166" fontId="9" fillId="8" borderId="10" xfId="3" applyNumberFormat="1" applyFont="1" applyFill="1" applyBorder="1" applyAlignment="1" applyProtection="1">
      <alignment horizontal="left"/>
      <protection locked="0"/>
    </xf>
    <xf numFmtId="166" fontId="9" fillId="0" borderId="36" xfId="3" applyNumberFormat="1" applyFont="1" applyFill="1" applyBorder="1" applyAlignment="1" applyProtection="1">
      <alignment horizontal="left"/>
      <protection locked="0"/>
    </xf>
    <xf numFmtId="166" fontId="15" fillId="0" borderId="0" xfId="3" applyNumberFormat="1" applyFont="1" applyBorder="1" applyAlignment="1" applyProtection="1"/>
    <xf numFmtId="166" fontId="5" fillId="0" borderId="0" xfId="3" applyNumberFormat="1" applyFont="1" applyBorder="1" applyAlignment="1" applyProtection="1"/>
    <xf numFmtId="166" fontId="15" fillId="0" borderId="0" xfId="3" applyNumberFormat="1" applyFont="1" applyBorder="1" applyAlignment="1" applyProtection="1">
      <alignment horizontal="left"/>
    </xf>
    <xf numFmtId="0" fontId="9" fillId="3" borderId="8" xfId="3" applyNumberFormat="1" applyFont="1" applyFill="1" applyBorder="1" applyAlignment="1" applyProtection="1">
      <alignment horizontal="left"/>
      <protection locked="0"/>
    </xf>
    <xf numFmtId="166" fontId="5" fillId="3" borderId="9" xfId="3" applyNumberFormat="1" applyFont="1" applyFill="1" applyBorder="1" applyAlignment="1">
      <alignment horizontal="center"/>
    </xf>
    <xf numFmtId="49" fontId="9" fillId="3" borderId="37" xfId="3" applyNumberFormat="1" applyFont="1" applyFill="1" applyBorder="1" applyAlignment="1" applyProtection="1">
      <alignment horizontal="left"/>
      <protection locked="0"/>
    </xf>
    <xf numFmtId="166" fontId="5" fillId="0" borderId="25" xfId="3" applyNumberFormat="1" applyFont="1" applyBorder="1" applyAlignment="1" applyProtection="1">
      <alignment horizontal="center"/>
    </xf>
    <xf numFmtId="166" fontId="9" fillId="3" borderId="11" xfId="3" applyNumberFormat="1" applyFont="1" applyFill="1" applyBorder="1" applyAlignment="1" applyProtection="1">
      <alignment horizontal="right"/>
    </xf>
    <xf numFmtId="0" fontId="9" fillId="0" borderId="25" xfId="3" applyNumberFormat="1" applyFont="1" applyFill="1" applyBorder="1" applyAlignment="1" applyProtection="1">
      <alignment horizontal="left"/>
      <protection locked="0"/>
    </xf>
    <xf numFmtId="166" fontId="9" fillId="0" borderId="11" xfId="0" applyNumberFormat="1" applyFont="1" applyBorder="1" applyAlignment="1" applyProtection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6" fontId="9" fillId="0" borderId="25" xfId="3" applyNumberFormat="1" applyFont="1" applyFill="1" applyBorder="1" applyAlignment="1" applyProtection="1">
      <alignment horizontal="left"/>
      <protection locked="0"/>
    </xf>
    <xf numFmtId="166" fontId="9" fillId="0" borderId="22" xfId="0" applyNumberFormat="1" applyFont="1" applyBorder="1" applyAlignment="1" applyProtection="1">
      <alignment horizontal="right"/>
    </xf>
    <xf numFmtId="166" fontId="9" fillId="0" borderId="0" xfId="3" applyNumberFormat="1" applyFont="1" applyBorder="1" applyAlignment="1" applyProtection="1">
      <alignment horizontal="left"/>
    </xf>
    <xf numFmtId="166" fontId="5" fillId="0" borderId="5" xfId="3" applyNumberFormat="1" applyFont="1" applyBorder="1" applyAlignment="1" applyProtection="1">
      <alignment horizontal="center"/>
    </xf>
    <xf numFmtId="0" fontId="9" fillId="5" borderId="32" xfId="3" applyFont="1" applyFill="1" applyBorder="1" applyAlignment="1" applyProtection="1">
      <alignment horizontal="center"/>
    </xf>
    <xf numFmtId="0" fontId="9" fillId="5" borderId="33" xfId="3" applyFont="1" applyFill="1" applyBorder="1" applyAlignment="1" applyProtection="1">
      <alignment horizontal="center"/>
    </xf>
    <xf numFmtId="0" fontId="9" fillId="5" borderId="34" xfId="3" applyFont="1" applyFill="1" applyBorder="1" applyAlignment="1" applyProtection="1">
      <alignment horizontal="center"/>
    </xf>
    <xf numFmtId="0" fontId="5" fillId="0" borderId="4" xfId="3" applyFont="1" applyBorder="1" applyAlignment="1" applyProtection="1">
      <alignment vertical="top"/>
    </xf>
    <xf numFmtId="0" fontId="5" fillId="0" borderId="0" xfId="3" applyFont="1" applyBorder="1" applyAlignment="1" applyProtection="1">
      <alignment vertical="top"/>
    </xf>
    <xf numFmtId="0" fontId="5" fillId="0" borderId="5" xfId="3" applyFont="1" applyBorder="1" applyAlignment="1" applyProtection="1">
      <alignment vertical="top"/>
    </xf>
    <xf numFmtId="2" fontId="5" fillId="0" borderId="4" xfId="3" applyNumberFormat="1" applyFont="1" applyBorder="1" applyAlignment="1" applyProtection="1">
      <alignment horizontal="center"/>
    </xf>
    <xf numFmtId="2" fontId="5" fillId="0" borderId="0" xfId="3" applyNumberFormat="1" applyFont="1" applyBorder="1" applyAlignment="1" applyProtection="1">
      <alignment horizontal="center"/>
    </xf>
    <xf numFmtId="2" fontId="5" fillId="0" borderId="5" xfId="3" applyNumberFormat="1" applyFont="1" applyBorder="1" applyAlignment="1" applyProtection="1">
      <alignment horizontal="center"/>
    </xf>
    <xf numFmtId="166" fontId="5" fillId="0" borderId="16" xfId="3" applyNumberFormat="1" applyFont="1" applyBorder="1" applyAlignment="1" applyProtection="1">
      <alignment horizontal="center"/>
    </xf>
    <xf numFmtId="0" fontId="5" fillId="0" borderId="2" xfId="3" applyNumberFormat="1" applyFont="1" applyBorder="1" applyAlignment="1" applyProtection="1">
      <alignment horizontal="center"/>
    </xf>
    <xf numFmtId="0" fontId="5" fillId="0" borderId="3" xfId="3" applyNumberFormat="1" applyFont="1" applyBorder="1" applyAlignment="1" applyProtection="1">
      <alignment horizontal="center"/>
    </xf>
    <xf numFmtId="0" fontId="5" fillId="0" borderId="0" xfId="3" applyNumberFormat="1" applyFont="1" applyBorder="1" applyAlignment="1" applyProtection="1">
      <alignment horizontal="center"/>
    </xf>
    <xf numFmtId="0" fontId="5" fillId="0" borderId="5" xfId="3" applyNumberFormat="1" applyFont="1" applyBorder="1" applyAlignment="1" applyProtection="1">
      <alignment horizontal="center"/>
    </xf>
    <xf numFmtId="166" fontId="9" fillId="0" borderId="4" xfId="3" applyNumberFormat="1" applyFont="1" applyBorder="1" applyAlignment="1" applyProtection="1">
      <alignment horizontal="right"/>
    </xf>
    <xf numFmtId="166" fontId="9" fillId="0" borderId="0" xfId="3" applyNumberFormat="1" applyFont="1" applyBorder="1" applyAlignment="1" applyProtection="1">
      <alignment horizontal="right"/>
    </xf>
    <xf numFmtId="166" fontId="9" fillId="0" borderId="5" xfId="3" applyNumberFormat="1" applyFont="1" applyBorder="1" applyAlignment="1" applyProtection="1">
      <alignment horizontal="right"/>
    </xf>
    <xf numFmtId="1" fontId="9" fillId="0" borderId="40" xfId="4" applyNumberFormat="1" applyFont="1" applyFill="1" applyBorder="1" applyAlignment="1" applyProtection="1">
      <alignment horizontal="center"/>
    </xf>
    <xf numFmtId="167" fontId="9" fillId="0" borderId="41" xfId="4" applyNumberFormat="1" applyFont="1" applyFill="1" applyBorder="1" applyAlignment="1" applyProtection="1">
      <alignment horizontal="center"/>
    </xf>
    <xf numFmtId="0" fontId="9" fillId="0" borderId="42" xfId="4" applyFont="1" applyFill="1" applyBorder="1" applyAlignment="1" applyProtection="1">
      <alignment horizontal="center"/>
    </xf>
    <xf numFmtId="166" fontId="9" fillId="0" borderId="43" xfId="3" applyNumberFormat="1" applyFont="1" applyFill="1" applyBorder="1" applyAlignment="1" applyProtection="1"/>
    <xf numFmtId="166" fontId="5" fillId="0" borderId="26" xfId="3" applyNumberFormat="1" applyFont="1" applyFill="1" applyBorder="1" applyAlignment="1" applyProtection="1">
      <alignment horizontal="center"/>
    </xf>
    <xf numFmtId="2" fontId="9" fillId="0" borderId="2" xfId="4" applyNumberFormat="1" applyFont="1" applyFill="1" applyBorder="1" applyAlignment="1" applyProtection="1">
      <alignment horizontal="center"/>
    </xf>
    <xf numFmtId="2" fontId="9" fillId="0" borderId="3" xfId="4" applyNumberFormat="1" applyFont="1" applyFill="1" applyBorder="1" applyAlignment="1" applyProtection="1">
      <alignment horizontal="center"/>
    </xf>
    <xf numFmtId="1" fontId="9" fillId="0" borderId="44" xfId="4" applyNumberFormat="1" applyFont="1" applyFill="1" applyBorder="1" applyAlignment="1" applyProtection="1">
      <alignment horizontal="center"/>
    </xf>
    <xf numFmtId="167" fontId="5" fillId="0" borderId="45" xfId="4" applyNumberFormat="1" applyFont="1" applyFill="1" applyBorder="1" applyAlignment="1" applyProtection="1">
      <alignment horizontal="center"/>
    </xf>
    <xf numFmtId="0" fontId="9" fillId="0" borderId="45" xfId="4" applyFont="1" applyFill="1" applyBorder="1" applyAlignment="1" applyProtection="1">
      <alignment horizontal="center"/>
    </xf>
    <xf numFmtId="166" fontId="9" fillId="0" borderId="45" xfId="3" applyNumberFormat="1" applyFont="1" applyFill="1" applyBorder="1" applyAlignment="1" applyProtection="1">
      <alignment horizontal="center"/>
    </xf>
    <xf numFmtId="2" fontId="5" fillId="0" borderId="45" xfId="4" applyNumberFormat="1" applyFont="1" applyFill="1" applyBorder="1" applyAlignment="1" applyProtection="1">
      <alignment horizontal="center"/>
    </xf>
    <xf numFmtId="2" fontId="5" fillId="0" borderId="46" xfId="4" applyNumberFormat="1" applyFont="1" applyFill="1" applyBorder="1" applyAlignment="1" applyProtection="1">
      <alignment horizontal="center"/>
    </xf>
    <xf numFmtId="1" fontId="9" fillId="0" borderId="47" xfId="4" applyNumberFormat="1" applyFont="1" applyBorder="1" applyAlignment="1" applyProtection="1">
      <alignment horizontal="center"/>
    </xf>
    <xf numFmtId="166" fontId="16" fillId="9" borderId="22" xfId="5" applyNumberFormat="1" applyFont="1" applyFill="1" applyBorder="1" applyAlignment="1" applyProtection="1">
      <protection locked="0"/>
    </xf>
    <xf numFmtId="167" fontId="16" fillId="9" borderId="24" xfId="6" applyNumberFormat="1" applyFont="1" applyFill="1" applyBorder="1" applyAlignment="1" applyProtection="1">
      <alignment horizontal="center"/>
      <protection locked="0"/>
    </xf>
    <xf numFmtId="168" fontId="16" fillId="9" borderId="22" xfId="6" applyNumberFormat="1" applyFont="1" applyFill="1" applyBorder="1" applyProtection="1">
      <protection locked="0"/>
    </xf>
    <xf numFmtId="167" fontId="16" fillId="9" borderId="22" xfId="0" applyNumberFormat="1" applyFont="1" applyFill="1" applyBorder="1"/>
    <xf numFmtId="166" fontId="16" fillId="9" borderId="22" xfId="0" applyNumberFormat="1" applyFont="1" applyFill="1" applyBorder="1"/>
    <xf numFmtId="166" fontId="16" fillId="9" borderId="23" xfId="0" applyNumberFormat="1" applyFont="1" applyFill="1" applyBorder="1"/>
    <xf numFmtId="1" fontId="9" fillId="0" borderId="20" xfId="4" applyNumberFormat="1" applyFont="1" applyBorder="1" applyAlignment="1" applyProtection="1">
      <alignment horizontal="center"/>
    </xf>
    <xf numFmtId="166" fontId="16" fillId="9" borderId="12" xfId="5" applyNumberFormat="1" applyFont="1" applyFill="1" applyBorder="1" applyAlignment="1" applyProtection="1">
      <protection locked="0"/>
    </xf>
    <xf numFmtId="167" fontId="16" fillId="9" borderId="12" xfId="0" applyNumberFormat="1" applyFont="1" applyFill="1" applyBorder="1"/>
    <xf numFmtId="166" fontId="16" fillId="9" borderId="12" xfId="0" applyNumberFormat="1" applyFont="1" applyFill="1" applyBorder="1"/>
    <xf numFmtId="166" fontId="16" fillId="9" borderId="21" xfId="0" applyNumberFormat="1" applyFont="1" applyFill="1" applyBorder="1"/>
    <xf numFmtId="166" fontId="16" fillId="9" borderId="28" xfId="5" applyNumberFormat="1" applyFont="1" applyFill="1" applyBorder="1" applyAlignment="1" applyProtection="1">
      <protection locked="0"/>
    </xf>
    <xf numFmtId="167" fontId="16" fillId="9" borderId="12" xfId="6" applyNumberFormat="1" applyFont="1" applyFill="1" applyBorder="1" applyProtection="1">
      <protection locked="0"/>
    </xf>
    <xf numFmtId="166" fontId="16" fillId="9" borderId="12" xfId="6" applyNumberFormat="1" applyFont="1" applyFill="1" applyBorder="1" applyProtection="1">
      <protection locked="0"/>
    </xf>
    <xf numFmtId="1" fontId="9" fillId="0" borderId="4" xfId="4" applyNumberFormat="1" applyFont="1" applyBorder="1" applyAlignment="1" applyProtection="1">
      <alignment horizontal="center"/>
    </xf>
    <xf numFmtId="166" fontId="16" fillId="0" borderId="12" xfId="0" applyNumberFormat="1" applyFont="1" applyBorder="1" applyAlignment="1" applyProtection="1">
      <protection locked="0"/>
    </xf>
    <xf numFmtId="167" fontId="16" fillId="0" borderId="8" xfId="6" applyNumberFormat="1" applyFont="1" applyBorder="1" applyAlignment="1" applyProtection="1">
      <alignment horizontal="center"/>
      <protection locked="0"/>
    </xf>
    <xf numFmtId="14" fontId="16" fillId="0" borderId="8" xfId="6" applyNumberFormat="1" applyFont="1" applyBorder="1" applyProtection="1">
      <protection locked="0"/>
    </xf>
    <xf numFmtId="167" fontId="16" fillId="0" borderId="8" xfId="6" applyNumberFormat="1" applyFont="1" applyBorder="1" applyProtection="1">
      <protection locked="0"/>
    </xf>
    <xf numFmtId="166" fontId="16" fillId="0" borderId="8" xfId="6" applyNumberFormat="1" applyFont="1" applyBorder="1" applyProtection="1">
      <protection locked="0"/>
    </xf>
    <xf numFmtId="0" fontId="16" fillId="0" borderId="8" xfId="6" applyFont="1" applyBorder="1" applyProtection="1">
      <protection locked="0"/>
    </xf>
    <xf numFmtId="0" fontId="16" fillId="0" borderId="9" xfId="6" applyFont="1" applyBorder="1" applyProtection="1">
      <protection locked="0"/>
    </xf>
    <xf numFmtId="1" fontId="17" fillId="0" borderId="20" xfId="4" applyNumberFormat="1" applyFont="1" applyBorder="1" applyAlignment="1" applyProtection="1">
      <alignment horizontal="center"/>
    </xf>
    <xf numFmtId="166" fontId="18" fillId="9" borderId="12" xfId="0" applyNumberFormat="1" applyFont="1" applyFill="1" applyBorder="1" applyAlignment="1" applyProtection="1">
      <protection locked="0"/>
    </xf>
    <xf numFmtId="167" fontId="18" fillId="9" borderId="10" xfId="6" applyNumberFormat="1" applyFont="1" applyFill="1" applyBorder="1" applyAlignment="1" applyProtection="1">
      <alignment horizontal="center"/>
      <protection locked="0"/>
    </xf>
    <xf numFmtId="14" fontId="18" fillId="9" borderId="12" xfId="6" applyNumberFormat="1" applyFont="1" applyFill="1" applyBorder="1" applyProtection="1">
      <protection locked="0"/>
    </xf>
    <xf numFmtId="167" fontId="19" fillId="9" borderId="12" xfId="6" applyNumberFormat="1" applyFont="1" applyFill="1" applyBorder="1" applyProtection="1">
      <protection locked="0"/>
    </xf>
    <xf numFmtId="166" fontId="19" fillId="9" borderId="12" xfId="6" applyNumberFormat="1" applyFont="1" applyFill="1" applyBorder="1" applyProtection="1">
      <protection locked="0"/>
    </xf>
    <xf numFmtId="167" fontId="20" fillId="9" borderId="12" xfId="6" applyNumberFormat="1" applyFont="1" applyFill="1" applyBorder="1" applyProtection="1">
      <protection locked="0"/>
    </xf>
    <xf numFmtId="166" fontId="20" fillId="9" borderId="21" xfId="6" applyNumberFormat="1" applyFont="1" applyFill="1" applyBorder="1" applyProtection="1">
      <protection locked="0"/>
    </xf>
    <xf numFmtId="1" fontId="9" fillId="0" borderId="4" xfId="4" applyNumberFormat="1" applyFont="1" applyBorder="1" applyProtection="1"/>
    <xf numFmtId="167" fontId="5" fillId="0" borderId="0" xfId="4" applyNumberFormat="1" applyFont="1" applyBorder="1" applyAlignment="1" applyProtection="1">
      <alignment horizontal="center"/>
    </xf>
    <xf numFmtId="14" fontId="5" fillId="0" borderId="0" xfId="4" applyNumberFormat="1" applyFont="1" applyBorder="1" applyProtection="1"/>
    <xf numFmtId="167" fontId="5" fillId="0" borderId="0" xfId="4" applyNumberFormat="1" applyFont="1" applyBorder="1" applyProtection="1"/>
    <xf numFmtId="2" fontId="5" fillId="0" borderId="0" xfId="4" applyNumberFormat="1" applyFont="1" applyBorder="1" applyProtection="1"/>
    <xf numFmtId="166" fontId="5" fillId="0" borderId="5" xfId="4" applyNumberFormat="1" applyFont="1" applyBorder="1" applyProtection="1"/>
    <xf numFmtId="0" fontId="9" fillId="5" borderId="32" xfId="3" applyFont="1" applyFill="1" applyBorder="1" applyAlignment="1" applyProtection="1">
      <alignment horizontal="left"/>
    </xf>
    <xf numFmtId="166" fontId="9" fillId="0" borderId="1" xfId="3" applyNumberFormat="1" applyFont="1" applyBorder="1" applyAlignment="1" applyProtection="1"/>
    <xf numFmtId="166" fontId="5" fillId="0" borderId="48" xfId="3" applyNumberFormat="1" applyFont="1" applyBorder="1" applyAlignment="1" applyProtection="1">
      <alignment horizontal="center"/>
    </xf>
    <xf numFmtId="166" fontId="9" fillId="0" borderId="41" xfId="3" applyNumberFormat="1" applyFont="1" applyBorder="1" applyAlignment="1" applyProtection="1">
      <alignment horizontal="center"/>
    </xf>
    <xf numFmtId="166" fontId="5" fillId="0" borderId="0" xfId="3" applyNumberFormat="1" applyFont="1" applyBorder="1" applyProtection="1"/>
    <xf numFmtId="166" fontId="5" fillId="0" borderId="13" xfId="3" applyNumberFormat="1" applyFont="1" applyBorder="1" applyProtection="1"/>
    <xf numFmtId="166" fontId="5" fillId="0" borderId="49" xfId="3" applyNumberFormat="1" applyFont="1" applyBorder="1" applyProtection="1"/>
    <xf numFmtId="166" fontId="5" fillId="0" borderId="45" xfId="3" applyNumberFormat="1" applyFont="1" applyBorder="1" applyAlignment="1" applyProtection="1">
      <alignment horizontal="center"/>
    </xf>
    <xf numFmtId="166" fontId="5" fillId="0" borderId="36" xfId="0" applyNumberFormat="1" applyFont="1" applyBorder="1" applyAlignment="1" applyProtection="1">
      <alignment horizontal="center"/>
    </xf>
    <xf numFmtId="166" fontId="9" fillId="0" borderId="25" xfId="0" applyNumberFormat="1" applyFont="1" applyBorder="1" applyAlignment="1" applyProtection="1">
      <alignment horizontal="right"/>
    </xf>
    <xf numFmtId="1" fontId="9" fillId="3" borderId="22" xfId="3" applyNumberFormat="1" applyFont="1" applyFill="1" applyBorder="1" applyAlignment="1" applyProtection="1">
      <protection locked="0"/>
    </xf>
    <xf numFmtId="166" fontId="15" fillId="0" borderId="4" xfId="3" applyNumberFormat="1" applyFont="1" applyBorder="1" applyAlignment="1" applyProtection="1">
      <alignment horizontal="center"/>
    </xf>
    <xf numFmtId="166" fontId="5" fillId="0" borderId="27" xfId="0" applyNumberFormat="1" applyFont="1" applyBorder="1" applyAlignment="1" applyProtection="1">
      <alignment horizontal="center"/>
    </xf>
    <xf numFmtId="166" fontId="9" fillId="0" borderId="24" xfId="0" applyNumberFormat="1" applyFont="1" applyBorder="1" applyAlignment="1" applyProtection="1">
      <alignment horizontal="right"/>
    </xf>
    <xf numFmtId="1" fontId="9" fillId="3" borderId="12" xfId="0" applyNumberFormat="1" applyFont="1" applyFill="1" applyBorder="1" applyAlignment="1" applyProtection="1">
      <protection locked="0"/>
    </xf>
    <xf numFmtId="166" fontId="9" fillId="0" borderId="1" xfId="0" applyNumberFormat="1" applyFont="1" applyBorder="1" applyAlignment="1" applyProtection="1"/>
    <xf numFmtId="166" fontId="9" fillId="0" borderId="2" xfId="0" applyNumberFormat="1" applyFont="1" applyBorder="1" applyAlignment="1" applyProtection="1"/>
    <xf numFmtId="166" fontId="9" fillId="0" borderId="41" xfId="0" applyNumberFormat="1" applyFont="1" applyBorder="1" applyAlignment="1" applyProtection="1">
      <alignment horizontal="center"/>
    </xf>
    <xf numFmtId="166" fontId="9" fillId="0" borderId="48" xfId="0" applyNumberFormat="1" applyFont="1" applyBorder="1" applyAlignment="1" applyProtection="1">
      <alignment horizontal="center"/>
    </xf>
    <xf numFmtId="166" fontId="9" fillId="0" borderId="50" xfId="3" applyNumberFormat="1" applyFont="1" applyBorder="1" applyAlignment="1" applyProtection="1">
      <alignment horizontal="center"/>
    </xf>
    <xf numFmtId="0" fontId="9" fillId="0" borderId="47" xfId="3" applyNumberFormat="1" applyFont="1" applyBorder="1" applyAlignment="1" applyProtection="1">
      <alignment horizontal="center"/>
    </xf>
    <xf numFmtId="0" fontId="9" fillId="0" borderId="51" xfId="3" applyNumberFormat="1" applyFont="1" applyBorder="1" applyAlignment="1" applyProtection="1">
      <alignment horizontal="center"/>
    </xf>
    <xf numFmtId="166" fontId="12" fillId="0" borderId="13" xfId="0" applyNumberFormat="1" applyFont="1" applyBorder="1" applyAlignment="1" applyProtection="1">
      <alignment horizontal="center"/>
    </xf>
    <xf numFmtId="166" fontId="9" fillId="0" borderId="14" xfId="0" applyNumberFormat="1" applyFont="1" applyBorder="1" applyAlignment="1" applyProtection="1"/>
    <xf numFmtId="166" fontId="5" fillId="0" borderId="45" xfId="0" applyNumberFormat="1" applyFont="1" applyBorder="1" applyAlignment="1" applyProtection="1">
      <alignment horizontal="center"/>
    </xf>
    <xf numFmtId="166" fontId="5" fillId="0" borderId="49" xfId="0" applyNumberFormat="1" applyFont="1" applyBorder="1" applyAlignment="1" applyProtection="1">
      <alignment horizontal="center"/>
    </xf>
    <xf numFmtId="166" fontId="5" fillId="0" borderId="52" xfId="3" applyNumberFormat="1" applyFont="1" applyBorder="1" applyAlignment="1" applyProtection="1">
      <alignment horizontal="center"/>
    </xf>
    <xf numFmtId="166" fontId="9" fillId="3" borderId="22" xfId="0" applyNumberFormat="1" applyFont="1" applyFill="1" applyBorder="1" applyAlignment="1" applyProtection="1">
      <protection locked="0"/>
    </xf>
    <xf numFmtId="1" fontId="9" fillId="3" borderId="22" xfId="0" applyNumberFormat="1" applyFont="1" applyFill="1" applyBorder="1" applyAlignment="1" applyProtection="1">
      <protection locked="0"/>
    </xf>
    <xf numFmtId="166" fontId="5" fillId="0" borderId="22" xfId="0" applyNumberFormat="1" applyFont="1" applyFill="1" applyBorder="1" applyAlignment="1" applyProtection="1">
      <alignment horizontal="center"/>
      <protection locked="0"/>
    </xf>
    <xf numFmtId="0" fontId="9" fillId="7" borderId="54" xfId="3" applyNumberFormat="1" applyFont="1" applyFill="1" applyBorder="1" applyAlignment="1" applyProtection="1">
      <alignment horizontal="center"/>
    </xf>
    <xf numFmtId="0" fontId="9" fillId="7" borderId="55" xfId="3" applyNumberFormat="1" applyFont="1" applyFill="1" applyBorder="1" applyAlignment="1" applyProtection="1">
      <alignment horizontal="center"/>
    </xf>
    <xf numFmtId="166" fontId="9" fillId="3" borderId="12" xfId="0" applyNumberFormat="1" applyFont="1" applyFill="1" applyBorder="1" applyAlignment="1" applyProtection="1">
      <protection locked="0"/>
    </xf>
    <xf numFmtId="0" fontId="9" fillId="7" borderId="56" xfId="3" applyNumberFormat="1" applyFont="1" applyFill="1" applyBorder="1" applyAlignment="1" applyProtection="1">
      <alignment horizontal="center"/>
    </xf>
    <xf numFmtId="166" fontId="9" fillId="0" borderId="48" xfId="3" applyNumberFormat="1" applyFont="1" applyBorder="1" applyAlignment="1" applyProtection="1">
      <alignment horizontal="center"/>
    </xf>
    <xf numFmtId="167" fontId="5" fillId="0" borderId="0" xfId="3" applyNumberFormat="1" applyFont="1" applyBorder="1" applyProtection="1"/>
    <xf numFmtId="166" fontId="5" fillId="0" borderId="36" xfId="3" applyNumberFormat="1" applyFont="1" applyBorder="1" applyAlignment="1" applyProtection="1">
      <alignment horizontal="center"/>
    </xf>
    <xf numFmtId="169" fontId="9" fillId="3" borderId="22" xfId="3" applyNumberFormat="1" applyFont="1" applyFill="1" applyBorder="1" applyAlignment="1" applyProtection="1">
      <protection locked="0"/>
    </xf>
    <xf numFmtId="166" fontId="5" fillId="7" borderId="57" xfId="3" applyNumberFormat="1" applyFont="1" applyFill="1" applyBorder="1" applyAlignment="1" applyProtection="1">
      <alignment horizontal="center"/>
    </xf>
    <xf numFmtId="1" fontId="9" fillId="7" borderId="36" xfId="3" applyNumberFormat="1" applyFont="1" applyFill="1" applyBorder="1" applyAlignment="1" applyProtection="1">
      <alignment horizontal="center"/>
    </xf>
    <xf numFmtId="1" fontId="9" fillId="7" borderId="55" xfId="3" applyNumberFormat="1" applyFont="1" applyFill="1" applyBorder="1" applyAlignment="1" applyProtection="1">
      <alignment horizontal="center"/>
    </xf>
    <xf numFmtId="166" fontId="5" fillId="0" borderId="27" xfId="3" applyNumberFormat="1" applyFont="1" applyBorder="1" applyAlignment="1" applyProtection="1">
      <alignment horizontal="center"/>
    </xf>
    <xf numFmtId="166" fontId="9" fillId="0" borderId="31" xfId="3" applyNumberFormat="1" applyFont="1" applyBorder="1" applyAlignment="1" applyProtection="1">
      <alignment horizontal="right"/>
    </xf>
    <xf numFmtId="169" fontId="9" fillId="3" borderId="12" xfId="3" applyNumberFormat="1" applyFont="1" applyFill="1" applyBorder="1" applyAlignment="1" applyProtection="1">
      <protection locked="0"/>
    </xf>
    <xf numFmtId="1" fontId="9" fillId="7" borderId="58" xfId="3" applyNumberFormat="1" applyFont="1" applyFill="1" applyBorder="1" applyAlignment="1" applyProtection="1">
      <alignment horizontal="center"/>
    </xf>
    <xf numFmtId="1" fontId="9" fillId="7" borderId="56" xfId="3" applyNumberFormat="1" applyFont="1" applyFill="1" applyBorder="1" applyAlignment="1" applyProtection="1">
      <alignment horizontal="center"/>
    </xf>
    <xf numFmtId="166" fontId="5" fillId="0" borderId="14" xfId="3" applyNumberFormat="1" applyFont="1" applyBorder="1" applyProtection="1"/>
    <xf numFmtId="166" fontId="5" fillId="0" borderId="16" xfId="3" applyNumberFormat="1" applyFont="1" applyBorder="1" applyProtection="1"/>
    <xf numFmtId="0" fontId="21" fillId="5" borderId="32" xfId="3" applyFont="1" applyFill="1" applyBorder="1" applyAlignment="1" applyProtection="1">
      <alignment horizontal="left"/>
    </xf>
    <xf numFmtId="0" fontId="21" fillId="5" borderId="33" xfId="3" applyFont="1" applyFill="1" applyBorder="1" applyAlignment="1" applyProtection="1">
      <alignment horizontal="center"/>
    </xf>
    <xf numFmtId="0" fontId="21" fillId="5" borderId="34" xfId="3" applyFont="1" applyFill="1" applyBorder="1" applyAlignment="1" applyProtection="1">
      <alignment horizontal="center"/>
    </xf>
    <xf numFmtId="0" fontId="21" fillId="5" borderId="3" xfId="3" applyFont="1" applyFill="1" applyBorder="1" applyAlignment="1" applyProtection="1"/>
    <xf numFmtId="166" fontId="9" fillId="0" borderId="47" xfId="3" applyNumberFormat="1" applyFont="1" applyBorder="1" applyAlignment="1" applyProtection="1">
      <alignment horizontal="center"/>
    </xf>
    <xf numFmtId="166" fontId="9" fillId="0" borderId="51" xfId="3" applyNumberFormat="1" applyFont="1" applyBorder="1" applyAlignment="1" applyProtection="1">
      <alignment horizontal="center"/>
    </xf>
    <xf numFmtId="166" fontId="21" fillId="5" borderId="16" xfId="3" applyNumberFormat="1" applyFont="1" applyFill="1" applyBorder="1" applyAlignment="1" applyProtection="1"/>
    <xf numFmtId="166" fontId="9" fillId="0" borderId="26" xfId="3" applyNumberFormat="1" applyFont="1" applyBorder="1" applyAlignment="1" applyProtection="1">
      <alignment horizontal="right"/>
    </xf>
    <xf numFmtId="166" fontId="9" fillId="3" borderId="22" xfId="3" applyNumberFormat="1" applyFont="1" applyFill="1" applyBorder="1" applyAlignment="1" applyProtection="1">
      <protection locked="0"/>
    </xf>
    <xf numFmtId="0" fontId="9" fillId="7" borderId="22" xfId="3" applyNumberFormat="1" applyFont="1" applyFill="1" applyBorder="1" applyAlignment="1" applyProtection="1">
      <alignment horizontal="center"/>
    </xf>
    <xf numFmtId="0" fontId="9" fillId="7" borderId="23" xfId="3" applyNumberFormat="1" applyFont="1" applyFill="1" applyBorder="1" applyAlignment="1" applyProtection="1">
      <alignment horizontal="center"/>
    </xf>
    <xf numFmtId="166" fontId="9" fillId="0" borderId="0" xfId="3" applyNumberFormat="1" applyFont="1" applyBorder="1" applyAlignment="1" applyProtection="1">
      <alignment horizontal="center"/>
    </xf>
    <xf numFmtId="166" fontId="9" fillId="0" borderId="5" xfId="3" applyNumberFormat="1" applyFont="1" applyBorder="1" applyAlignment="1" applyProtection="1">
      <alignment horizontal="center"/>
    </xf>
    <xf numFmtId="0" fontId="5" fillId="0" borderId="4" xfId="3" applyFont="1" applyBorder="1" applyAlignment="1" applyProtection="1">
      <alignment horizontal="left"/>
    </xf>
    <xf numFmtId="166" fontId="9" fillId="0" borderId="59" xfId="3" applyNumberFormat="1" applyFont="1" applyBorder="1" applyAlignment="1" applyProtection="1">
      <alignment horizontal="center"/>
    </xf>
    <xf numFmtId="166" fontId="9" fillId="0" borderId="13" xfId="3" applyNumberFormat="1" applyFont="1" applyBorder="1" applyAlignment="1" applyProtection="1"/>
    <xf numFmtId="166" fontId="9" fillId="0" borderId="14" xfId="3" applyNumberFormat="1" applyFont="1" applyBorder="1" applyAlignment="1" applyProtection="1"/>
    <xf numFmtId="166" fontId="5" fillId="0" borderId="46" xfId="3" applyNumberFormat="1" applyFont="1" applyBorder="1" applyAlignment="1" applyProtection="1">
      <alignment horizontal="center"/>
    </xf>
    <xf numFmtId="166" fontId="5" fillId="0" borderId="4" xfId="3" applyNumberFormat="1" applyFont="1" applyBorder="1" applyProtection="1"/>
    <xf numFmtId="166" fontId="5" fillId="0" borderId="22" xfId="3" applyNumberFormat="1" applyFont="1" applyBorder="1" applyAlignment="1" applyProtection="1">
      <alignment horizontal="center"/>
    </xf>
    <xf numFmtId="9" fontId="5" fillId="7" borderId="22" xfId="1" applyNumberFormat="1" applyFont="1" applyFill="1" applyBorder="1" applyAlignment="1" applyProtection="1">
      <alignment horizontal="center"/>
    </xf>
    <xf numFmtId="166" fontId="9" fillId="3" borderId="12" xfId="3" applyNumberFormat="1" applyFont="1" applyFill="1" applyBorder="1" applyAlignment="1" applyProtection="1">
      <protection locked="0"/>
    </xf>
    <xf numFmtId="166" fontId="5" fillId="0" borderId="12" xfId="3" applyNumberFormat="1" applyFont="1" applyBorder="1" applyAlignment="1" applyProtection="1">
      <alignment horizontal="center"/>
    </xf>
    <xf numFmtId="9" fontId="5" fillId="7" borderId="12" xfId="1" applyNumberFormat="1" applyFont="1" applyFill="1" applyBorder="1" applyAlignment="1" applyProtection="1">
      <alignment horizontal="center"/>
    </xf>
    <xf numFmtId="0" fontId="9" fillId="7" borderId="12" xfId="3" applyNumberFormat="1" applyFont="1" applyFill="1" applyBorder="1" applyAlignment="1" applyProtection="1">
      <alignment horizontal="center"/>
    </xf>
    <xf numFmtId="0" fontId="9" fillId="7" borderId="21" xfId="3" applyNumberFormat="1" applyFont="1" applyFill="1" applyBorder="1" applyAlignment="1" applyProtection="1">
      <alignment horizontal="center"/>
    </xf>
    <xf numFmtId="166" fontId="5" fillId="0" borderId="0" xfId="3" applyNumberFormat="1" applyFont="1" applyFill="1" applyBorder="1" applyAlignment="1" applyProtection="1">
      <alignment horizontal="center"/>
    </xf>
    <xf numFmtId="0" fontId="9" fillId="0" borderId="0" xfId="3" applyNumberFormat="1" applyFont="1" applyBorder="1" applyAlignment="1" applyProtection="1">
      <alignment horizontal="center"/>
    </xf>
    <xf numFmtId="0" fontId="9" fillId="0" borderId="5" xfId="3" applyNumberFormat="1" applyFont="1" applyBorder="1" applyAlignment="1" applyProtection="1">
      <alignment horizontal="center"/>
    </xf>
    <xf numFmtId="0" fontId="5" fillId="0" borderId="0" xfId="3" applyFont="1" applyBorder="1" applyAlignment="1" applyProtection="1">
      <alignment horizontal="right"/>
    </xf>
    <xf numFmtId="0" fontId="9" fillId="0" borderId="5" xfId="3" applyFont="1" applyBorder="1" applyAlignment="1" applyProtection="1">
      <alignment horizontal="right"/>
    </xf>
    <xf numFmtId="0" fontId="21" fillId="5" borderId="50" xfId="3" applyFont="1" applyFill="1" applyBorder="1" applyAlignment="1" applyProtection="1"/>
    <xf numFmtId="166" fontId="9" fillId="0" borderId="40" xfId="3" applyNumberFormat="1" applyFont="1" applyFill="1" applyBorder="1" applyAlignment="1" applyProtection="1">
      <alignment horizontal="center"/>
    </xf>
    <xf numFmtId="166" fontId="9" fillId="0" borderId="59" xfId="3" applyNumberFormat="1" applyFont="1" applyFill="1" applyBorder="1" applyAlignment="1" applyProtection="1">
      <alignment horizontal="center"/>
    </xf>
    <xf numFmtId="166" fontId="21" fillId="5" borderId="52" xfId="3" applyNumberFormat="1" applyFont="1" applyFill="1" applyBorder="1" applyAlignment="1" applyProtection="1"/>
    <xf numFmtId="166" fontId="5" fillId="0" borderId="44" xfId="3" applyNumberFormat="1" applyFont="1" applyFill="1" applyBorder="1" applyAlignment="1" applyProtection="1">
      <alignment horizontal="center"/>
    </xf>
    <xf numFmtId="166" fontId="5" fillId="0" borderId="46" xfId="3" applyNumberFormat="1" applyFont="1" applyFill="1" applyBorder="1" applyAlignment="1" applyProtection="1">
      <alignment horizontal="center"/>
    </xf>
    <xf numFmtId="166" fontId="9" fillId="0" borderId="41" xfId="3" applyNumberFormat="1" applyFont="1" applyBorder="1" applyAlignment="1" applyProtection="1">
      <alignment horizontal="right"/>
    </xf>
    <xf numFmtId="166" fontId="5" fillId="0" borderId="11" xfId="3" applyNumberFormat="1" applyFont="1" applyBorder="1" applyAlignment="1" applyProtection="1">
      <alignment horizontal="center"/>
    </xf>
    <xf numFmtId="0" fontId="5" fillId="0" borderId="8" xfId="3" applyFont="1" applyBorder="1" applyAlignment="1" applyProtection="1">
      <alignment horizontal="right"/>
    </xf>
    <xf numFmtId="166" fontId="14" fillId="3" borderId="22" xfId="3" applyNumberFormat="1" applyFont="1" applyFill="1" applyBorder="1" applyAlignment="1" applyProtection="1">
      <protection locked="0"/>
    </xf>
    <xf numFmtId="166" fontId="15" fillId="0" borderId="22" xfId="3" applyNumberFormat="1" applyFont="1" applyBorder="1" applyAlignment="1" applyProtection="1">
      <alignment horizontal="center"/>
    </xf>
    <xf numFmtId="166" fontId="15" fillId="0" borderId="0" xfId="3" applyNumberFormat="1" applyFont="1" applyBorder="1" applyAlignment="1" applyProtection="1">
      <alignment horizontal="center"/>
    </xf>
    <xf numFmtId="9" fontId="15" fillId="7" borderId="22" xfId="1" applyNumberFormat="1" applyFont="1" applyFill="1" applyBorder="1" applyAlignment="1" applyProtection="1">
      <alignment horizontal="center"/>
    </xf>
    <xf numFmtId="0" fontId="14" fillId="7" borderId="22" xfId="3" applyNumberFormat="1" applyFont="1" applyFill="1" applyBorder="1" applyAlignment="1" applyProtection="1">
      <alignment horizontal="center"/>
    </xf>
    <xf numFmtId="0" fontId="14" fillId="7" borderId="23" xfId="3" applyNumberFormat="1" applyFont="1" applyFill="1" applyBorder="1" applyAlignment="1" applyProtection="1">
      <alignment horizontal="center"/>
    </xf>
    <xf numFmtId="166" fontId="23" fillId="0" borderId="0" xfId="3" applyNumberFormat="1" applyFont="1" applyBorder="1" applyAlignment="1" applyProtection="1">
      <alignment horizontal="center"/>
    </xf>
    <xf numFmtId="166" fontId="9" fillId="0" borderId="57" xfId="3" applyNumberFormat="1" applyFont="1" applyBorder="1" applyAlignment="1" applyProtection="1">
      <alignment horizontal="right"/>
    </xf>
    <xf numFmtId="166" fontId="5" fillId="0" borderId="14" xfId="3" applyNumberFormat="1" applyFont="1" applyFill="1" applyBorder="1" applyAlignment="1" applyProtection="1">
      <alignment horizontal="center"/>
    </xf>
    <xf numFmtId="0" fontId="9" fillId="0" borderId="14" xfId="3" applyNumberFormat="1" applyFont="1" applyBorder="1" applyAlignment="1" applyProtection="1">
      <alignment horizontal="center"/>
    </xf>
    <xf numFmtId="0" fontId="9" fillId="0" borderId="16" xfId="3" applyNumberFormat="1" applyFont="1" applyBorder="1" applyAlignment="1" applyProtection="1">
      <alignment horizontal="center"/>
    </xf>
    <xf numFmtId="0" fontId="24" fillId="5" borderId="32" xfId="3" applyFont="1" applyFill="1" applyBorder="1" applyAlignment="1" applyProtection="1">
      <alignment horizontal="left"/>
    </xf>
    <xf numFmtId="0" fontId="24" fillId="5" borderId="33" xfId="3" applyFont="1" applyFill="1" applyBorder="1" applyAlignment="1" applyProtection="1">
      <alignment horizontal="center"/>
    </xf>
    <xf numFmtId="0" fontId="24" fillId="5" borderId="34" xfId="3" applyFont="1" applyFill="1" applyBorder="1" applyAlignment="1" applyProtection="1">
      <alignment horizontal="center"/>
    </xf>
    <xf numFmtId="0" fontId="24" fillId="5" borderId="3" xfId="3" applyFont="1" applyFill="1" applyBorder="1" applyAlignment="1" applyProtection="1"/>
    <xf numFmtId="0" fontId="24" fillId="5" borderId="50" xfId="3" applyFont="1" applyFill="1" applyBorder="1" applyAlignment="1" applyProtection="1"/>
    <xf numFmtId="166" fontId="23" fillId="0" borderId="14" xfId="3" applyNumberFormat="1" applyFont="1" applyBorder="1" applyAlignment="1" applyProtection="1">
      <alignment horizontal="center"/>
    </xf>
    <xf numFmtId="166" fontId="5" fillId="0" borderId="15" xfId="3" applyNumberFormat="1" applyFont="1" applyBorder="1" applyProtection="1"/>
    <xf numFmtId="166" fontId="5" fillId="0" borderId="39" xfId="3" applyNumberFormat="1" applyFont="1" applyBorder="1" applyAlignment="1" applyProtection="1"/>
    <xf numFmtId="0" fontId="25" fillId="5" borderId="32" xfId="3" applyFont="1" applyFill="1" applyBorder="1" applyAlignment="1" applyProtection="1">
      <alignment horizontal="left"/>
    </xf>
    <xf numFmtId="0" fontId="25" fillId="5" borderId="33" xfId="3" applyFont="1" applyFill="1" applyBorder="1" applyAlignment="1" applyProtection="1">
      <alignment horizontal="center"/>
    </xf>
    <xf numFmtId="0" fontId="25" fillId="5" borderId="34" xfId="3" applyFont="1" applyFill="1" applyBorder="1" applyAlignment="1" applyProtection="1">
      <alignment horizontal="center"/>
    </xf>
    <xf numFmtId="0" fontId="25" fillId="5" borderId="3" xfId="3" applyFont="1" applyFill="1" applyBorder="1" applyAlignment="1" applyProtection="1"/>
    <xf numFmtId="0" fontId="25" fillId="5" borderId="50" xfId="3" applyFont="1" applyFill="1" applyBorder="1" applyAlignment="1" applyProtection="1"/>
    <xf numFmtId="166" fontId="25" fillId="5" borderId="52" xfId="3" applyNumberFormat="1" applyFont="1" applyFill="1" applyBorder="1" applyAlignment="1" applyProtection="1"/>
    <xf numFmtId="0" fontId="26" fillId="5" borderId="32" xfId="3" applyFont="1" applyFill="1" applyBorder="1" applyAlignment="1" applyProtection="1">
      <alignment horizontal="left"/>
    </xf>
    <xf numFmtId="0" fontId="26" fillId="5" borderId="33" xfId="3" applyFont="1" applyFill="1" applyBorder="1" applyAlignment="1" applyProtection="1">
      <alignment horizontal="center"/>
    </xf>
    <xf numFmtId="0" fontId="26" fillId="5" borderId="34" xfId="3" applyFont="1" applyFill="1" applyBorder="1" applyAlignment="1" applyProtection="1">
      <alignment horizontal="center"/>
    </xf>
    <xf numFmtId="0" fontId="26" fillId="5" borderId="3" xfId="3" applyFont="1" applyFill="1" applyBorder="1" applyAlignment="1" applyProtection="1"/>
    <xf numFmtId="0" fontId="26" fillId="5" borderId="50" xfId="3" applyFont="1" applyFill="1" applyBorder="1" applyAlignment="1" applyProtection="1"/>
    <xf numFmtId="166" fontId="26" fillId="5" borderId="52" xfId="3" applyNumberFormat="1" applyFont="1" applyFill="1" applyBorder="1" applyAlignment="1" applyProtection="1"/>
    <xf numFmtId="0" fontId="27" fillId="5" borderId="32" xfId="3" applyFont="1" applyFill="1" applyBorder="1" applyAlignment="1" applyProtection="1">
      <alignment horizontal="left"/>
    </xf>
    <xf numFmtId="0" fontId="27" fillId="5" borderId="33" xfId="3" applyFont="1" applyFill="1" applyBorder="1" applyAlignment="1" applyProtection="1">
      <alignment horizontal="center"/>
    </xf>
    <xf numFmtId="0" fontId="27" fillId="5" borderId="34" xfId="3" applyFont="1" applyFill="1" applyBorder="1" applyAlignment="1" applyProtection="1">
      <alignment horizontal="center"/>
    </xf>
    <xf numFmtId="0" fontId="27" fillId="5" borderId="3" xfId="3" applyFont="1" applyFill="1" applyBorder="1" applyAlignment="1" applyProtection="1"/>
    <xf numFmtId="0" fontId="27" fillId="5" borderId="50" xfId="3" applyFont="1" applyFill="1" applyBorder="1" applyAlignment="1" applyProtection="1"/>
    <xf numFmtId="166" fontId="27" fillId="5" borderId="52" xfId="3" applyNumberFormat="1" applyFont="1" applyFill="1" applyBorder="1" applyAlignment="1" applyProtection="1"/>
    <xf numFmtId="166" fontId="5" fillId="0" borderId="13" xfId="3" applyNumberFormat="1" applyFont="1" applyFill="1" applyBorder="1" applyProtection="1"/>
    <xf numFmtId="0" fontId="5" fillId="0" borderId="14" xfId="3" applyFont="1" applyFill="1" applyBorder="1" applyAlignment="1" applyProtection="1">
      <alignment horizontal="right"/>
    </xf>
    <xf numFmtId="166" fontId="9" fillId="0" borderId="14" xfId="3" applyNumberFormat="1" applyFont="1" applyFill="1" applyBorder="1" applyAlignment="1" applyProtection="1">
      <alignment horizontal="right"/>
    </xf>
    <xf numFmtId="166" fontId="9" fillId="0" borderId="14" xfId="3" applyNumberFormat="1" applyFont="1" applyFill="1" applyBorder="1" applyAlignment="1" applyProtection="1">
      <protection locked="0"/>
    </xf>
    <xf numFmtId="0" fontId="9" fillId="0" borderId="14" xfId="3" applyNumberFormat="1" applyFont="1" applyFill="1" applyBorder="1" applyAlignment="1" applyProtection="1">
      <alignment horizontal="center"/>
    </xf>
    <xf numFmtId="0" fontId="9" fillId="0" borderId="16" xfId="3" applyNumberFormat="1" applyFont="1" applyFill="1" applyBorder="1" applyAlignment="1" applyProtection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4" xfId="0" applyFont="1" applyBorder="1"/>
    <xf numFmtId="0" fontId="4" fillId="0" borderId="0" xfId="0" applyFont="1" applyBorder="1"/>
    <xf numFmtId="0" fontId="12" fillId="0" borderId="0" xfId="0" applyFont="1"/>
    <xf numFmtId="14" fontId="0" fillId="0" borderId="0" xfId="0" applyNumberFormat="1"/>
    <xf numFmtId="0" fontId="0" fillId="0" borderId="0" xfId="0" applyBorder="1"/>
    <xf numFmtId="0" fontId="11" fillId="0" borderId="19" xfId="0" applyFont="1" applyBorder="1"/>
    <xf numFmtId="0" fontId="11" fillId="0" borderId="9" xfId="0" applyFont="1" applyBorder="1" applyAlignment="1">
      <alignment horizontal="center"/>
    </xf>
    <xf numFmtId="0" fontId="29" fillId="0" borderId="4" xfId="0" applyFont="1" applyFill="1" applyBorder="1" applyAlignment="1"/>
    <xf numFmtId="0" fontId="29" fillId="0" borderId="0" xfId="0" applyFont="1" applyFill="1" applyBorder="1" applyAlignment="1"/>
    <xf numFmtId="0" fontId="11" fillId="0" borderId="4" xfId="0" applyFont="1" applyFill="1" applyBorder="1" applyAlignment="1" applyProtection="1"/>
    <xf numFmtId="0" fontId="30" fillId="0" borderId="1" xfId="0" applyFont="1" applyBorder="1" applyAlignment="1"/>
    <xf numFmtId="0" fontId="13" fillId="0" borderId="2" xfId="0" applyFont="1" applyBorder="1"/>
    <xf numFmtId="0" fontId="11" fillId="4" borderId="4" xfId="0" applyFont="1" applyFill="1" applyBorder="1" applyAlignment="1">
      <alignment horizontal="left" indent="1"/>
    </xf>
    <xf numFmtId="0" fontId="11" fillId="0" borderId="0" xfId="0" applyFont="1" applyBorder="1" applyAlignment="1"/>
    <xf numFmtId="0" fontId="11" fillId="0" borderId="4" xfId="0" applyFont="1" applyFill="1" applyBorder="1" applyAlignment="1">
      <alignment horizontal="left" indent="1"/>
    </xf>
    <xf numFmtId="0" fontId="11" fillId="0" borderId="0" xfId="0" applyFont="1" applyBorder="1" applyAlignment="1">
      <alignment horizontal="left"/>
    </xf>
    <xf numFmtId="0" fontId="11" fillId="0" borderId="4" xfId="0" applyFont="1" applyFill="1" applyBorder="1" applyAlignment="1">
      <alignment horizontal="left" indent="4"/>
    </xf>
    <xf numFmtId="0" fontId="11" fillId="0" borderId="0" xfId="0" applyFont="1" applyFill="1" applyBorder="1"/>
    <xf numFmtId="0" fontId="11" fillId="0" borderId="4" xfId="0" applyFont="1" applyFill="1" applyBorder="1"/>
    <xf numFmtId="0" fontId="11" fillId="0" borderId="4" xfId="0" applyFont="1" applyBorder="1"/>
    <xf numFmtId="0" fontId="11" fillId="0" borderId="0" xfId="0" applyFont="1" applyFill="1" applyBorder="1" applyAlignment="1"/>
    <xf numFmtId="0" fontId="11" fillId="0" borderId="0" xfId="0" applyFont="1" applyBorder="1" applyAlignment="1" applyProtection="1"/>
    <xf numFmtId="0" fontId="11" fillId="0" borderId="0" xfId="0" applyFont="1" applyFill="1" applyBorder="1" applyAlignment="1" applyProtection="1"/>
    <xf numFmtId="0" fontId="11" fillId="0" borderId="0" xfId="0" applyFont="1" applyBorder="1" applyProtection="1"/>
    <xf numFmtId="0" fontId="11" fillId="0" borderId="10" xfId="0" applyNumberFormat="1" applyFont="1" applyFill="1" applyBorder="1" applyAlignment="1" applyProtection="1">
      <alignment horizontal="left"/>
      <protection locked="0"/>
    </xf>
    <xf numFmtId="0" fontId="11" fillId="0" borderId="8" xfId="0" applyNumberFormat="1" applyFont="1" applyBorder="1" applyAlignment="1" applyProtection="1">
      <alignment horizontal="right"/>
      <protection locked="0"/>
    </xf>
    <xf numFmtId="0" fontId="11" fillId="0" borderId="12" xfId="0" applyNumberFormat="1" applyFont="1" applyBorder="1" applyAlignment="1" applyProtection="1">
      <alignment horizontal="right"/>
      <protection locked="0"/>
    </xf>
    <xf numFmtId="15" fontId="11" fillId="0" borderId="14" xfId="0" applyNumberFormat="1" applyFont="1" applyFill="1" applyBorder="1" applyAlignment="1" applyProtection="1">
      <alignment horizontal="left"/>
      <protection locked="0"/>
    </xf>
    <xf numFmtId="0" fontId="11" fillId="0" borderId="14" xfId="0" applyFont="1" applyFill="1" applyBorder="1" applyAlignment="1">
      <alignment horizontal="left"/>
    </xf>
    <xf numFmtId="0" fontId="11" fillId="0" borderId="16" xfId="0" applyFont="1" applyFill="1" applyBorder="1" applyAlignment="1">
      <alignment horizontal="left"/>
    </xf>
    <xf numFmtId="0" fontId="11" fillId="0" borderId="2" xfId="0" applyFont="1" applyBorder="1"/>
    <xf numFmtId="0" fontId="11" fillId="0" borderId="3" xfId="0" applyFont="1" applyBorder="1"/>
    <xf numFmtId="0" fontId="11" fillId="0" borderId="5" xfId="0" applyFont="1" applyBorder="1"/>
    <xf numFmtId="0" fontId="11" fillId="0" borderId="5" xfId="0" applyFont="1" applyBorder="1" applyAlignment="1"/>
    <xf numFmtId="0" fontId="11" fillId="0" borderId="0" xfId="0" applyFont="1" applyFill="1" applyBorder="1" applyAlignment="1" applyProtection="1">
      <alignment horizontal="left"/>
      <protection locked="0"/>
    </xf>
    <xf numFmtId="0" fontId="31" fillId="3" borderId="0" xfId="2" applyFont="1" applyFill="1" applyBorder="1" applyAlignment="1" applyProtection="1">
      <alignment horizontal="left"/>
      <protection locked="0"/>
    </xf>
    <xf numFmtId="0" fontId="11" fillId="3" borderId="0" xfId="0" applyFont="1" applyFill="1" applyBorder="1" applyAlignment="1" applyProtection="1">
      <alignment horizontal="left"/>
      <protection locked="0"/>
    </xf>
    <xf numFmtId="0" fontId="32" fillId="0" borderId="0" xfId="0" applyFont="1"/>
    <xf numFmtId="0" fontId="32" fillId="0" borderId="5" xfId="0" applyFont="1" applyBorder="1"/>
    <xf numFmtId="0" fontId="11" fillId="3" borderId="12" xfId="0" applyFont="1" applyFill="1" applyBorder="1" applyAlignment="1" applyProtection="1">
      <alignment horizontal="center"/>
      <protection locked="0"/>
    </xf>
    <xf numFmtId="165" fontId="33" fillId="0" borderId="0" xfId="0" applyNumberFormat="1" applyFont="1" applyFill="1" applyBorder="1" applyAlignment="1">
      <alignment horizontal="center"/>
    </xf>
    <xf numFmtId="0" fontId="32" fillId="0" borderId="0" xfId="0" applyFont="1" applyAlignment="1">
      <alignment horizontal="right"/>
    </xf>
    <xf numFmtId="165" fontId="11" fillId="0" borderId="0" xfId="0" applyNumberFormat="1" applyFont="1" applyFill="1" applyBorder="1" applyAlignment="1">
      <alignment horizontal="center"/>
    </xf>
    <xf numFmtId="0" fontId="11" fillId="3" borderId="22" xfId="0" applyFont="1" applyFill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32" fillId="0" borderId="5" xfId="0" applyFont="1" applyFill="1" applyBorder="1"/>
    <xf numFmtId="0" fontId="11" fillId="10" borderId="12" xfId="0" applyFont="1" applyFill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32" fillId="4" borderId="0" xfId="0" applyFont="1" applyFill="1"/>
    <xf numFmtId="0" fontId="11" fillId="0" borderId="5" xfId="0" applyFont="1" applyFill="1" applyBorder="1"/>
    <xf numFmtId="0" fontId="31" fillId="0" borderId="0" xfId="2" applyFont="1" applyAlignment="1" applyProtection="1"/>
    <xf numFmtId="0" fontId="11" fillId="4" borderId="0" xfId="0" applyFont="1" applyFill="1" applyBorder="1" applyAlignment="1">
      <alignment horizontal="center"/>
    </xf>
    <xf numFmtId="0" fontId="32" fillId="10" borderId="0" xfId="0" applyFont="1" applyFill="1"/>
    <xf numFmtId="0" fontId="32" fillId="10" borderId="5" xfId="0" applyFont="1" applyFill="1" applyBorder="1"/>
    <xf numFmtId="0" fontId="32" fillId="10" borderId="6" xfId="0" applyFont="1" applyFill="1" applyBorder="1"/>
    <xf numFmtId="0" fontId="32" fillId="10" borderId="7" xfId="0" applyFont="1" applyFill="1" applyBorder="1"/>
    <xf numFmtId="49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49" fontId="7" fillId="0" borderId="1" xfId="0" applyNumberFormat="1" applyFont="1" applyBorder="1" applyAlignment="1"/>
    <xf numFmtId="49" fontId="5" fillId="0" borderId="4" xfId="0" applyNumberFormat="1" applyFont="1" applyBorder="1"/>
    <xf numFmtId="49" fontId="6" fillId="0" borderId="4" xfId="0" quotePrefix="1" applyNumberFormat="1" applyFont="1" applyBorder="1" applyAlignment="1">
      <alignment horizontal="right"/>
    </xf>
    <xf numFmtId="49" fontId="12" fillId="0" borderId="0" xfId="0" applyNumberFormat="1" applyFont="1" applyAlignment="1">
      <alignment horizontal="right"/>
    </xf>
    <xf numFmtId="0" fontId="11" fillId="4" borderId="0" xfId="0" applyFont="1" applyFill="1" applyBorder="1" applyAlignment="1">
      <alignment horizontal="left" indent="1"/>
    </xf>
    <xf numFmtId="0" fontId="11" fillId="3" borderId="11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9" fillId="7" borderId="12" xfId="3" applyNumberFormat="1" applyFont="1" applyFill="1" applyBorder="1" applyAlignment="1" applyProtection="1">
      <alignment horizontal="left"/>
    </xf>
    <xf numFmtId="166" fontId="9" fillId="0" borderId="60" xfId="3" applyNumberFormat="1" applyFont="1" applyBorder="1" applyAlignment="1" applyProtection="1">
      <alignment horizontal="right"/>
    </xf>
    <xf numFmtId="166" fontId="9" fillId="6" borderId="0" xfId="3" applyNumberFormat="1" applyFont="1" applyFill="1" applyBorder="1" applyProtection="1"/>
    <xf numFmtId="49" fontId="6" fillId="0" borderId="0" xfId="0" quotePrefix="1" applyNumberFormat="1" applyFont="1" applyBorder="1" applyAlignment="1">
      <alignment horizontal="right"/>
    </xf>
    <xf numFmtId="0" fontId="11" fillId="3" borderId="6" xfId="0" applyFont="1" applyFill="1" applyBorder="1" applyAlignment="1" applyProtection="1">
      <alignment horizontal="left"/>
      <protection locked="0"/>
    </xf>
    <xf numFmtId="0" fontId="11" fillId="3" borderId="8" xfId="0" applyFont="1" applyFill="1" applyBorder="1" applyAlignment="1" applyProtection="1">
      <alignment horizontal="left"/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0" xfId="0" applyFont="1" applyFill="1" applyBorder="1" applyAlignment="1" applyProtection="1">
      <alignment horizontal="center"/>
      <protection locked="0"/>
    </xf>
    <xf numFmtId="0" fontId="31" fillId="3" borderId="8" xfId="2" applyFont="1" applyFill="1" applyBorder="1" applyAlignment="1" applyProtection="1">
      <alignment horizontal="left"/>
      <protection locked="0"/>
    </xf>
    <xf numFmtId="0" fontId="11" fillId="3" borderId="6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29" fillId="0" borderId="4" xfId="0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0" fontId="11" fillId="3" borderId="8" xfId="0" applyNumberFormat="1" applyFont="1" applyFill="1" applyBorder="1" applyAlignment="1" applyProtection="1">
      <alignment horizontal="left"/>
      <protection locked="0"/>
    </xf>
    <xf numFmtId="0" fontId="11" fillId="3" borderId="10" xfId="0" applyNumberFormat="1" applyFont="1" applyFill="1" applyBorder="1" applyAlignment="1" applyProtection="1">
      <alignment horizontal="left"/>
      <protection locked="0"/>
    </xf>
    <xf numFmtId="0" fontId="11" fillId="0" borderId="11" xfId="0" applyNumberFormat="1" applyFont="1" applyFill="1" applyBorder="1" applyAlignment="1" applyProtection="1">
      <alignment horizontal="center"/>
      <protection locked="0"/>
    </xf>
    <xf numFmtId="0" fontId="11" fillId="0" borderId="10" xfId="0" applyNumberFormat="1" applyFont="1" applyFill="1" applyBorder="1" applyAlignment="1" applyProtection="1">
      <alignment horizontal="center"/>
      <protection locked="0"/>
    </xf>
    <xf numFmtId="0" fontId="11" fillId="3" borderId="11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29" fillId="0" borderId="13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164" fontId="11" fillId="3" borderId="15" xfId="0" applyNumberFormat="1" applyFont="1" applyFill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1" fillId="3" borderId="6" xfId="0" applyNumberFormat="1" applyFont="1" applyFill="1" applyBorder="1" applyAlignment="1" applyProtection="1">
      <alignment horizontal="left"/>
      <protection locked="0"/>
    </xf>
    <xf numFmtId="0" fontId="11" fillId="3" borderId="7" xfId="0" applyNumberFormat="1" applyFont="1" applyFill="1" applyBorder="1" applyAlignment="1" applyProtection="1">
      <alignment horizontal="left"/>
      <protection locked="0"/>
    </xf>
    <xf numFmtId="0" fontId="11" fillId="3" borderId="9" xfId="0" applyNumberFormat="1" applyFont="1" applyFill="1" applyBorder="1" applyAlignment="1" applyProtection="1">
      <alignment horizontal="left"/>
      <protection locked="0"/>
    </xf>
    <xf numFmtId="166" fontId="5" fillId="0" borderId="53" xfId="3" applyNumberFormat="1" applyFont="1" applyBorder="1" applyAlignment="1" applyProtection="1">
      <alignment horizontal="center"/>
    </xf>
    <xf numFmtId="0" fontId="5" fillId="0" borderId="39" xfId="3" applyFont="1" applyBorder="1" applyAlignment="1" applyProtection="1">
      <alignment horizontal="center"/>
    </xf>
    <xf numFmtId="166" fontId="5" fillId="0" borderId="49" xfId="3" applyNumberFormat="1" applyFont="1" applyBorder="1" applyAlignment="1" applyProtection="1">
      <alignment horizontal="center"/>
    </xf>
    <xf numFmtId="0" fontId="5" fillId="0" borderId="46" xfId="3" applyFont="1" applyBorder="1" applyAlignment="1" applyProtection="1">
      <alignment horizontal="center"/>
    </xf>
    <xf numFmtId="166" fontId="22" fillId="0" borderId="1" xfId="3" applyNumberFormat="1" applyFont="1" applyBorder="1" applyAlignment="1" applyProtection="1">
      <alignment horizontal="center" vertical="center"/>
    </xf>
    <xf numFmtId="166" fontId="5" fillId="0" borderId="3" xfId="3" applyNumberFormat="1" applyFont="1" applyBorder="1" applyAlignment="1" applyProtection="1">
      <alignment horizontal="center" vertical="center"/>
    </xf>
    <xf numFmtId="166" fontId="5" fillId="0" borderId="4" xfId="3" applyNumberFormat="1" applyFont="1" applyBorder="1" applyAlignment="1" applyProtection="1">
      <alignment horizontal="center" vertical="center"/>
    </xf>
    <xf numFmtId="166" fontId="5" fillId="0" borderId="5" xfId="3" applyNumberFormat="1" applyFont="1" applyBorder="1" applyAlignment="1" applyProtection="1">
      <alignment horizontal="center" vertical="center"/>
    </xf>
    <xf numFmtId="166" fontId="5" fillId="0" borderId="13" xfId="3" applyNumberFormat="1" applyFont="1" applyBorder="1" applyAlignment="1" applyProtection="1">
      <alignment horizontal="center" vertical="center"/>
    </xf>
    <xf numFmtId="166" fontId="5" fillId="0" borderId="16" xfId="3" applyNumberFormat="1" applyFont="1" applyBorder="1" applyAlignment="1" applyProtection="1">
      <alignment horizontal="center" vertical="center"/>
    </xf>
    <xf numFmtId="0" fontId="5" fillId="0" borderId="53" xfId="3" applyNumberFormat="1" applyFont="1" applyBorder="1" applyAlignment="1" applyProtection="1">
      <alignment horizontal="center"/>
    </xf>
    <xf numFmtId="0" fontId="5" fillId="0" borderId="39" xfId="3" applyNumberFormat="1" applyFont="1" applyBorder="1" applyAlignment="1" applyProtection="1">
      <alignment horizontal="center"/>
    </xf>
    <xf numFmtId="166" fontId="9" fillId="0" borderId="1" xfId="3" applyNumberFormat="1" applyFont="1" applyBorder="1" applyAlignment="1" applyProtection="1"/>
    <xf numFmtId="166" fontId="9" fillId="0" borderId="48" xfId="3" applyNumberFormat="1" applyFont="1" applyBorder="1" applyAlignment="1" applyProtection="1"/>
    <xf numFmtId="166" fontId="5" fillId="0" borderId="39" xfId="3" applyNumberFormat="1" applyFont="1" applyBorder="1" applyAlignment="1" applyProtection="1">
      <alignment horizontal="center"/>
    </xf>
    <xf numFmtId="0" fontId="9" fillId="7" borderId="11" xfId="3" applyNumberFormat="1" applyFont="1" applyFill="1" applyBorder="1" applyAlignment="1" applyProtection="1">
      <alignment horizontal="left"/>
    </xf>
    <xf numFmtId="0" fontId="9" fillId="7" borderId="8" xfId="3" applyNumberFormat="1" applyFont="1" applyFill="1" applyBorder="1" applyAlignment="1" applyProtection="1">
      <alignment horizontal="left"/>
    </xf>
    <xf numFmtId="0" fontId="9" fillId="7" borderId="10" xfId="3" applyNumberFormat="1" applyFont="1" applyFill="1" applyBorder="1" applyAlignment="1" applyProtection="1">
      <alignment horizontal="left"/>
    </xf>
    <xf numFmtId="1" fontId="9" fillId="3" borderId="38" xfId="0" applyNumberFormat="1" applyFont="1" applyFill="1" applyBorder="1" applyAlignment="1" applyProtection="1">
      <alignment horizontal="left"/>
      <protection locked="0"/>
    </xf>
    <xf numFmtId="1" fontId="9" fillId="3" borderId="39" xfId="0" applyNumberFormat="1" applyFont="1" applyFill="1" applyBorder="1" applyAlignment="1" applyProtection="1">
      <alignment horizontal="left"/>
      <protection locked="0"/>
    </xf>
    <xf numFmtId="166" fontId="9" fillId="2" borderId="11" xfId="3" applyNumberFormat="1" applyFont="1" applyFill="1" applyBorder="1" applyAlignment="1" applyProtection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9" fillId="3" borderId="11" xfId="0" applyNumberFormat="1" applyFont="1" applyFill="1" applyBorder="1" applyAlignment="1" applyProtection="1">
      <alignment horizontal="left"/>
      <protection locked="0"/>
    </xf>
    <xf numFmtId="14" fontId="9" fillId="3" borderId="9" xfId="0" applyNumberFormat="1" applyFont="1" applyFill="1" applyBorder="1" applyAlignment="1" applyProtection="1">
      <alignment horizontal="left"/>
      <protection locked="0"/>
    </xf>
    <xf numFmtId="0" fontId="9" fillId="8" borderId="11" xfId="3" applyNumberFormat="1" applyFont="1" applyFill="1" applyBorder="1" applyAlignment="1" applyProtection="1">
      <alignment horizontal="left"/>
    </xf>
    <xf numFmtId="0" fontId="9" fillId="8" borderId="8" xfId="3" applyNumberFormat="1" applyFont="1" applyFill="1" applyBorder="1" applyAlignment="1" applyProtection="1">
      <alignment horizontal="left"/>
    </xf>
    <xf numFmtId="0" fontId="9" fillId="8" borderId="10" xfId="3" applyNumberFormat="1" applyFont="1" applyFill="1" applyBorder="1" applyAlignment="1" applyProtection="1">
      <alignment horizontal="left"/>
    </xf>
    <xf numFmtId="0" fontId="9" fillId="3" borderId="11" xfId="3" applyNumberFormat="1" applyFont="1" applyFill="1" applyBorder="1" applyAlignment="1" applyProtection="1">
      <alignment horizontal="left"/>
      <protection locked="0"/>
    </xf>
    <xf numFmtId="0" fontId="9" fillId="3" borderId="9" xfId="3" applyNumberFormat="1" applyFont="1" applyFill="1" applyBorder="1" applyAlignment="1" applyProtection="1">
      <alignment horizontal="left"/>
      <protection locked="0"/>
    </xf>
    <xf numFmtId="49" fontId="9" fillId="3" borderId="11" xfId="3" applyNumberFormat="1" applyFont="1" applyFill="1" applyBorder="1" applyAlignment="1" applyProtection="1">
      <alignment horizontal="left"/>
      <protection locked="0"/>
    </xf>
    <xf numFmtId="49" fontId="9" fillId="3" borderId="9" xfId="3" applyNumberFormat="1" applyFont="1" applyFill="1" applyBorder="1" applyAlignment="1" applyProtection="1">
      <alignment horizontal="left"/>
      <protection locked="0"/>
    </xf>
    <xf numFmtId="14" fontId="9" fillId="3" borderId="11" xfId="3" applyNumberFormat="1" applyFont="1" applyFill="1" applyBorder="1" applyAlignment="1" applyProtection="1">
      <alignment horizontal="left"/>
    </xf>
    <xf numFmtId="14" fontId="9" fillId="3" borderId="9" xfId="3" applyNumberFormat="1" applyFont="1" applyFill="1" applyBorder="1" applyAlignment="1" applyProtection="1">
      <alignment horizontal="left"/>
    </xf>
    <xf numFmtId="164" fontId="9" fillId="7" borderId="11" xfId="3" applyNumberFormat="1" applyFont="1" applyFill="1" applyBorder="1" applyAlignment="1" applyProtection="1">
      <alignment horizontal="left"/>
    </xf>
    <xf numFmtId="164" fontId="9" fillId="7" borderId="10" xfId="3" applyNumberFormat="1" applyFont="1" applyFill="1" applyBorder="1" applyAlignment="1" applyProtection="1">
      <alignment horizontal="left"/>
    </xf>
    <xf numFmtId="0" fontId="9" fillId="0" borderId="2" xfId="3" applyNumberFormat="1" applyFont="1" applyFill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166" fontId="9" fillId="0" borderId="2" xfId="3" applyNumberFormat="1" applyFont="1" applyBorder="1" applyAlignment="1" applyProtection="1">
      <alignment horizontal="center" wrapText="1"/>
    </xf>
    <xf numFmtId="0" fontId="9" fillId="0" borderId="0" xfId="0" applyFont="1" applyAlignment="1">
      <alignment horizontal="center" wrapText="1"/>
    </xf>
    <xf numFmtId="0" fontId="9" fillId="7" borderId="11" xfId="3" applyFont="1" applyFill="1" applyBorder="1" applyAlignment="1" applyProtection="1">
      <alignment horizontal="left"/>
    </xf>
    <xf numFmtId="0" fontId="9" fillId="7" borderId="8" xfId="3" applyFont="1" applyFill="1" applyBorder="1" applyAlignment="1" applyProtection="1">
      <alignment horizontal="left"/>
    </xf>
    <xf numFmtId="0" fontId="9" fillId="5" borderId="32" xfId="3" applyFont="1" applyFill="1" applyBorder="1" applyAlignment="1" applyProtection="1">
      <alignment horizontal="center"/>
    </xf>
    <xf numFmtId="0" fontId="9" fillId="5" borderId="33" xfId="3" applyFont="1" applyFill="1" applyBorder="1" applyAlignment="1" applyProtection="1">
      <alignment horizontal="center"/>
    </xf>
    <xf numFmtId="0" fontId="9" fillId="5" borderId="34" xfId="3" applyFont="1" applyFill="1" applyBorder="1" applyAlignment="1" applyProtection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7" borderId="58" xfId="3" applyNumberFormat="1" applyFont="1" applyFill="1" applyBorder="1" applyAlignment="1" applyProtection="1">
      <alignment horizontal="center"/>
    </xf>
  </cellXfs>
  <cellStyles count="7">
    <cellStyle name="Hyperlink" xfId="2" builtinId="8"/>
    <cellStyle name="Normal" xfId="0" builtinId="0"/>
    <cellStyle name="Normal_2005 11 EPA AUDITs Dennis Crumpler" xfId="4"/>
    <cellStyle name="Normal_2005 11 EPA AUDITs Dennis Crumpler 2" xfId="6"/>
    <cellStyle name="Normal_2006 07 EPA AUDITs Dennis Crumpler 2" xfId="5"/>
    <cellStyle name="Normal_3b- IMPROVE Audit Worksheet" xfId="3"/>
    <cellStyle name="Percent" xfId="1" builtinId="5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76200</xdr:rowOff>
    </xdr:from>
    <xdr:to>
      <xdr:col>9</xdr:col>
      <xdr:colOff>685800</xdr:colOff>
      <xdr:row>54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4657725"/>
          <a:ext cx="6305550" cy="411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Significant Findings: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General Findings: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irquality.crocker.ucdavis.edu/improve/resources-operators/" TargetMode="External"/><Relationship Id="rId2" Type="http://schemas.openxmlformats.org/officeDocument/2006/relationships/hyperlink" Target="http://airquality.crocker.ucdavis.edu/improve/standard-operating-procedures-sop/" TargetMode="External"/><Relationship Id="rId1" Type="http://schemas.openxmlformats.org/officeDocument/2006/relationships/hyperlink" Target="mailto:yjzhao@ucdavis.ed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workbookViewId="0">
      <selection activeCell="A6" sqref="A6:D6"/>
    </sheetView>
  </sheetViews>
  <sheetFormatPr defaultRowHeight="15" x14ac:dyDescent="0.25"/>
  <cols>
    <col min="2" max="2" width="10.7109375" customWidth="1"/>
    <col min="6" max="6" width="10.28515625" customWidth="1"/>
    <col min="8" max="8" width="9.28515625" customWidth="1"/>
    <col min="9" max="9" width="8.85546875" customWidth="1"/>
  </cols>
  <sheetData>
    <row r="1" spans="1:12" ht="20.45" x14ac:dyDescent="0.35">
      <c r="A1" s="1" t="s">
        <v>140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4.45" x14ac:dyDescent="0.3">
      <c r="A2" s="404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6"/>
    </row>
    <row r="3" spans="1:12" ht="15.6" x14ac:dyDescent="0.3">
      <c r="A3" s="316" t="s">
        <v>0</v>
      </c>
      <c r="B3" s="322"/>
      <c r="C3" s="317"/>
      <c r="D3" s="329"/>
      <c r="E3" s="407"/>
      <c r="F3" s="407"/>
      <c r="G3" s="407"/>
      <c r="H3" s="407"/>
      <c r="I3" s="407"/>
      <c r="J3" s="407"/>
      <c r="K3" s="407"/>
      <c r="L3" s="408"/>
    </row>
    <row r="4" spans="1:12" ht="15.75" x14ac:dyDescent="0.25">
      <c r="A4" s="316" t="s">
        <v>1</v>
      </c>
      <c r="B4" s="322"/>
      <c r="C4" s="329"/>
      <c r="D4" s="329"/>
      <c r="E4" s="394"/>
      <c r="F4" s="394"/>
      <c r="G4" s="394"/>
      <c r="H4" s="394"/>
      <c r="I4" s="394"/>
      <c r="J4" s="394"/>
      <c r="K4" s="394"/>
      <c r="L4" s="409"/>
    </row>
    <row r="5" spans="1:12" ht="15.6" customHeight="1" x14ac:dyDescent="0.25">
      <c r="A5" s="318" t="s">
        <v>2</v>
      </c>
      <c r="B5" s="330"/>
      <c r="C5" s="331"/>
      <c r="D5" s="332"/>
      <c r="E5" s="333"/>
      <c r="F5" s="334" t="s">
        <v>3</v>
      </c>
      <c r="G5" s="376"/>
      <c r="H5" s="377"/>
      <c r="I5" s="379"/>
      <c r="J5" s="335" t="s">
        <v>4</v>
      </c>
      <c r="K5" s="376"/>
      <c r="L5" s="378"/>
    </row>
    <row r="6" spans="1:12" ht="15.75" x14ac:dyDescent="0.25">
      <c r="A6" s="392" t="s">
        <v>164</v>
      </c>
      <c r="B6" s="393"/>
      <c r="C6" s="393"/>
      <c r="D6" s="393"/>
      <c r="E6" s="394"/>
      <c r="F6" s="395"/>
      <c r="G6" s="396" t="s">
        <v>5</v>
      </c>
      <c r="H6" s="397"/>
      <c r="I6" s="398"/>
      <c r="J6" s="399"/>
      <c r="K6" s="399"/>
      <c r="L6" s="400"/>
    </row>
    <row r="7" spans="1:12" ht="15.6" x14ac:dyDescent="0.3">
      <c r="A7" s="392" t="s">
        <v>6</v>
      </c>
      <c r="B7" s="393"/>
      <c r="C7" s="393"/>
      <c r="D7" s="393"/>
      <c r="E7" s="394"/>
      <c r="F7" s="395"/>
      <c r="G7" s="396" t="s">
        <v>5</v>
      </c>
      <c r="H7" s="397"/>
      <c r="I7" s="398"/>
      <c r="J7" s="399"/>
      <c r="K7" s="399"/>
      <c r="L7" s="400"/>
    </row>
    <row r="8" spans="1:12" ht="16.149999999999999" thickBot="1" x14ac:dyDescent="0.35">
      <c r="A8" s="401" t="s">
        <v>7</v>
      </c>
      <c r="B8" s="402"/>
      <c r="C8" s="402"/>
      <c r="D8" s="402"/>
      <c r="E8" s="403"/>
      <c r="F8" s="403"/>
      <c r="G8" s="336"/>
      <c r="H8" s="337"/>
      <c r="I8" s="337"/>
      <c r="J8" s="337"/>
      <c r="K8" s="337"/>
      <c r="L8" s="338"/>
    </row>
    <row r="9" spans="1:12" ht="15.6" x14ac:dyDescent="0.3">
      <c r="A9" s="319" t="s">
        <v>8</v>
      </c>
      <c r="B9" s="320"/>
      <c r="C9" s="320"/>
      <c r="D9" s="339"/>
      <c r="E9" s="339"/>
      <c r="F9" s="339"/>
      <c r="G9" s="339"/>
      <c r="H9" s="339"/>
      <c r="I9" s="339"/>
      <c r="J9" s="339"/>
      <c r="K9" s="339"/>
      <c r="L9" s="340"/>
    </row>
    <row r="10" spans="1:12" ht="15.6" x14ac:dyDescent="0.3">
      <c r="A10" s="321" t="s">
        <v>141</v>
      </c>
      <c r="B10" s="27"/>
      <c r="C10" s="27"/>
      <c r="D10" s="27"/>
      <c r="E10" s="29"/>
      <c r="F10" s="29"/>
      <c r="G10" s="29"/>
      <c r="H10" s="29"/>
      <c r="I10" s="29"/>
      <c r="J10" s="29"/>
      <c r="K10" s="29"/>
      <c r="L10" s="341"/>
    </row>
    <row r="11" spans="1:12" ht="15.6" x14ac:dyDescent="0.3">
      <c r="A11" s="327"/>
      <c r="B11" s="322" t="s">
        <v>9</v>
      </c>
      <c r="C11" s="384" t="s">
        <v>139</v>
      </c>
      <c r="D11" s="384"/>
      <c r="E11" s="384"/>
      <c r="F11" s="322" t="s">
        <v>10</v>
      </c>
      <c r="G11" s="390" t="s">
        <v>11</v>
      </c>
      <c r="H11" s="390"/>
      <c r="I11" s="390"/>
      <c r="J11" s="390"/>
      <c r="K11" s="390"/>
      <c r="L11" s="391"/>
    </row>
    <row r="12" spans="1:12" ht="15.6" x14ac:dyDescent="0.3">
      <c r="A12" s="323"/>
      <c r="B12" s="324" t="s">
        <v>12</v>
      </c>
      <c r="C12" s="385" t="s">
        <v>13</v>
      </c>
      <c r="D12" s="385"/>
      <c r="E12" s="385"/>
      <c r="F12" s="322"/>
      <c r="G12" s="322"/>
      <c r="H12" s="322"/>
      <c r="I12" s="322"/>
      <c r="J12" s="322"/>
      <c r="K12" s="322"/>
      <c r="L12" s="342"/>
    </row>
    <row r="13" spans="1:12" ht="15.6" x14ac:dyDescent="0.3">
      <c r="A13" s="323"/>
      <c r="B13" s="29" t="s">
        <v>14</v>
      </c>
      <c r="C13" s="384" t="s">
        <v>24</v>
      </c>
      <c r="D13" s="384"/>
      <c r="E13" s="384"/>
      <c r="F13" s="384"/>
      <c r="G13" s="384"/>
      <c r="H13" s="384"/>
      <c r="I13" s="384"/>
      <c r="J13" s="384"/>
      <c r="K13" s="384"/>
      <c r="L13" s="342"/>
    </row>
    <row r="14" spans="1:12" ht="15.6" x14ac:dyDescent="0.3">
      <c r="A14" s="323"/>
      <c r="B14" s="29"/>
      <c r="C14" s="385" t="s">
        <v>25</v>
      </c>
      <c r="D14" s="385"/>
      <c r="E14" s="385"/>
      <c r="F14" s="385"/>
      <c r="G14" s="385"/>
      <c r="H14" s="385"/>
      <c r="I14" s="385"/>
      <c r="J14" s="385"/>
      <c r="K14" s="385"/>
      <c r="L14" s="342"/>
    </row>
    <row r="15" spans="1:12" ht="15.6" x14ac:dyDescent="0.3">
      <c r="A15" s="323"/>
      <c r="B15" s="29" t="s">
        <v>16</v>
      </c>
      <c r="C15" s="389" t="s">
        <v>26</v>
      </c>
      <c r="D15" s="385"/>
      <c r="E15" s="385"/>
      <c r="F15" s="385"/>
      <c r="G15" s="343"/>
      <c r="H15" s="29"/>
      <c r="I15" s="29"/>
      <c r="J15" s="29"/>
      <c r="K15" s="29"/>
      <c r="L15" s="341"/>
    </row>
    <row r="16" spans="1:12" ht="15.6" x14ac:dyDescent="0.3">
      <c r="A16" s="323"/>
      <c r="B16" s="29"/>
      <c r="C16" s="344"/>
      <c r="D16" s="345"/>
      <c r="E16" s="345"/>
      <c r="F16" s="345"/>
      <c r="G16" s="343"/>
      <c r="H16" s="29"/>
      <c r="I16" s="29"/>
      <c r="J16" s="29"/>
      <c r="K16" s="29"/>
      <c r="L16" s="341"/>
    </row>
    <row r="17" spans="1:12" ht="15.6" x14ac:dyDescent="0.3">
      <c r="A17" s="321" t="s">
        <v>17</v>
      </c>
      <c r="B17" s="321"/>
      <c r="C17" s="321"/>
      <c r="D17" s="27"/>
      <c r="E17" s="29"/>
      <c r="F17" s="29"/>
      <c r="G17" s="29"/>
      <c r="H17" s="29"/>
      <c r="I17" s="29"/>
      <c r="J17" s="29"/>
      <c r="K17" s="29"/>
      <c r="L17" s="341"/>
    </row>
    <row r="18" spans="1:12" ht="15.6" x14ac:dyDescent="0.3">
      <c r="A18" s="327"/>
      <c r="B18" s="322" t="s">
        <v>9</v>
      </c>
      <c r="C18" s="384"/>
      <c r="D18" s="384"/>
      <c r="E18" s="384"/>
      <c r="F18" s="322" t="s">
        <v>10</v>
      </c>
      <c r="G18" s="390"/>
      <c r="H18" s="390"/>
      <c r="I18" s="390"/>
      <c r="J18" s="390"/>
      <c r="K18" s="390"/>
      <c r="L18" s="391"/>
    </row>
    <row r="19" spans="1:12" ht="15.6" x14ac:dyDescent="0.3">
      <c r="A19" s="323"/>
      <c r="B19" s="324" t="s">
        <v>12</v>
      </c>
      <c r="C19" s="385"/>
      <c r="D19" s="385"/>
      <c r="E19" s="385"/>
      <c r="F19" s="322"/>
      <c r="G19" s="322"/>
      <c r="H19" s="322"/>
      <c r="I19" s="322"/>
      <c r="J19" s="322"/>
      <c r="K19" s="322"/>
      <c r="L19" s="342"/>
    </row>
    <row r="20" spans="1:12" ht="15.6" x14ac:dyDescent="0.3">
      <c r="A20" s="323"/>
      <c r="B20" s="29" t="s">
        <v>14</v>
      </c>
      <c r="C20" s="384"/>
      <c r="D20" s="384"/>
      <c r="E20" s="384"/>
      <c r="F20" s="384"/>
      <c r="G20" s="384"/>
      <c r="H20" s="384"/>
      <c r="I20" s="384"/>
      <c r="J20" s="384"/>
      <c r="K20" s="384"/>
      <c r="L20" s="342"/>
    </row>
    <row r="21" spans="1:12" ht="15.6" x14ac:dyDescent="0.3">
      <c r="A21" s="323"/>
      <c r="B21" s="29"/>
      <c r="C21" s="385"/>
      <c r="D21" s="385"/>
      <c r="E21" s="385"/>
      <c r="F21" s="385"/>
      <c r="G21" s="385"/>
      <c r="H21" s="385"/>
      <c r="I21" s="385"/>
      <c r="J21" s="385"/>
      <c r="K21" s="385"/>
      <c r="L21" s="342"/>
    </row>
    <row r="22" spans="1:12" ht="15.6" x14ac:dyDescent="0.3">
      <c r="A22" s="323"/>
      <c r="B22" s="29" t="s">
        <v>18</v>
      </c>
      <c r="C22" s="384"/>
      <c r="D22" s="384"/>
      <c r="E22" s="384"/>
      <c r="F22" s="384"/>
      <c r="G22" s="343"/>
      <c r="H22" s="324"/>
      <c r="I22" s="324"/>
      <c r="J22" s="324"/>
      <c r="K22" s="324"/>
      <c r="L22" s="341"/>
    </row>
    <row r="23" spans="1:12" ht="15.6" x14ac:dyDescent="0.3">
      <c r="A23" s="323"/>
      <c r="B23" s="29" t="s">
        <v>16</v>
      </c>
      <c r="C23" s="389"/>
      <c r="D23" s="389"/>
      <c r="E23" s="389"/>
      <c r="F23" s="389"/>
      <c r="G23" s="343"/>
      <c r="H23" s="324"/>
      <c r="I23" s="324"/>
      <c r="J23" s="324"/>
      <c r="K23" s="324"/>
      <c r="L23" s="341"/>
    </row>
    <row r="24" spans="1:12" ht="15.6" x14ac:dyDescent="0.3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41"/>
    </row>
    <row r="25" spans="1:12" ht="15.6" x14ac:dyDescent="0.3">
      <c r="A25" s="325"/>
      <c r="B25" s="322" t="s">
        <v>9</v>
      </c>
      <c r="C25" s="384"/>
      <c r="D25" s="384"/>
      <c r="E25" s="384"/>
      <c r="F25" s="322" t="s">
        <v>10</v>
      </c>
      <c r="G25" s="390"/>
      <c r="H25" s="390"/>
      <c r="I25" s="390"/>
      <c r="J25" s="390"/>
      <c r="K25" s="390"/>
      <c r="L25" s="391"/>
    </row>
    <row r="26" spans="1:12" ht="15.6" x14ac:dyDescent="0.3">
      <c r="A26" s="325"/>
      <c r="B26" s="324" t="s">
        <v>12</v>
      </c>
      <c r="C26" s="385"/>
      <c r="D26" s="385"/>
      <c r="E26" s="385"/>
      <c r="F26" s="322"/>
      <c r="G26" s="322"/>
      <c r="H26" s="322"/>
      <c r="I26" s="322"/>
      <c r="J26" s="322"/>
      <c r="K26" s="322"/>
      <c r="L26" s="342"/>
    </row>
    <row r="27" spans="1:12" ht="15.6" x14ac:dyDescent="0.3">
      <c r="A27" s="325"/>
      <c r="B27" s="29" t="s">
        <v>14</v>
      </c>
      <c r="C27" s="384"/>
      <c r="D27" s="384"/>
      <c r="E27" s="384"/>
      <c r="F27" s="384"/>
      <c r="G27" s="384"/>
      <c r="H27" s="384"/>
      <c r="I27" s="384"/>
      <c r="J27" s="384"/>
      <c r="K27" s="384"/>
      <c r="L27" s="342"/>
    </row>
    <row r="28" spans="1:12" ht="15.6" x14ac:dyDescent="0.3">
      <c r="A28" s="325"/>
      <c r="B28" s="29"/>
      <c r="C28" s="385"/>
      <c r="D28" s="385"/>
      <c r="E28" s="385"/>
      <c r="F28" s="385"/>
      <c r="G28" s="385"/>
      <c r="H28" s="385"/>
      <c r="I28" s="385"/>
      <c r="J28" s="385"/>
      <c r="K28" s="385"/>
      <c r="L28" s="342"/>
    </row>
    <row r="29" spans="1:12" ht="15.6" x14ac:dyDescent="0.3">
      <c r="A29" s="327"/>
      <c r="B29" s="29" t="s">
        <v>18</v>
      </c>
      <c r="C29" s="384"/>
      <c r="D29" s="384"/>
      <c r="E29" s="384"/>
      <c r="F29" s="384"/>
      <c r="G29" s="343"/>
      <c r="H29" s="322"/>
      <c r="I29" s="322"/>
      <c r="J29" s="322"/>
      <c r="K29" s="322"/>
      <c r="L29" s="342"/>
    </row>
    <row r="30" spans="1:12" ht="15.6" x14ac:dyDescent="0.3">
      <c r="A30" s="327"/>
      <c r="B30" s="29" t="s">
        <v>16</v>
      </c>
      <c r="C30" s="385"/>
      <c r="D30" s="385"/>
      <c r="E30" s="385"/>
      <c r="F30" s="385"/>
      <c r="G30" s="343"/>
      <c r="H30" s="322"/>
      <c r="I30" s="322"/>
      <c r="J30" s="322"/>
      <c r="K30" s="322"/>
      <c r="L30" s="342"/>
    </row>
    <row r="31" spans="1:12" ht="15.6" x14ac:dyDescent="0.3">
      <c r="A31" s="386"/>
      <c r="B31" s="387"/>
      <c r="C31" s="387"/>
      <c r="D31" s="387"/>
      <c r="E31" s="387"/>
      <c r="F31" s="387"/>
      <c r="G31" s="387"/>
      <c r="H31" s="387"/>
      <c r="I31" s="387"/>
      <c r="J31" s="346"/>
      <c r="K31" s="346"/>
      <c r="L31" s="347"/>
    </row>
    <row r="32" spans="1:12" ht="15.6" x14ac:dyDescent="0.3">
      <c r="A32" s="328"/>
      <c r="B32" s="30"/>
      <c r="C32" s="30"/>
      <c r="D32" s="30"/>
      <c r="E32" s="30"/>
      <c r="F32" s="29"/>
      <c r="G32" s="29"/>
      <c r="H32" s="29"/>
      <c r="I32" s="29"/>
      <c r="J32" s="346"/>
      <c r="K32" s="346"/>
      <c r="L32" s="347"/>
    </row>
    <row r="33" spans="1:13" ht="15.6" x14ac:dyDescent="0.3">
      <c r="A33" s="321" t="s">
        <v>158</v>
      </c>
      <c r="B33" s="321"/>
      <c r="C33" s="321"/>
      <c r="D33" s="321"/>
      <c r="E33" s="321"/>
      <c r="F33" s="321"/>
      <c r="G33" s="321"/>
      <c r="H33" s="321"/>
      <c r="I33" s="321"/>
      <c r="J33" s="348"/>
      <c r="K33" s="346"/>
      <c r="L33" s="347"/>
    </row>
    <row r="34" spans="1:13" ht="16.149999999999999" thickBot="1" x14ac:dyDescent="0.35">
      <c r="A34" s="28"/>
      <c r="B34" s="29"/>
      <c r="C34" s="29"/>
      <c r="D34" s="388"/>
      <c r="E34" s="388"/>
      <c r="F34" s="349"/>
      <c r="G34" s="29"/>
      <c r="H34" s="29"/>
      <c r="I34" s="29"/>
      <c r="J34" s="30" t="s">
        <v>19</v>
      </c>
      <c r="K34" s="29"/>
      <c r="L34" s="341"/>
    </row>
    <row r="35" spans="1:13" ht="15.6" x14ac:dyDescent="0.3">
      <c r="A35" s="350"/>
      <c r="B35" s="346"/>
      <c r="C35" s="346"/>
      <c r="D35" s="346"/>
      <c r="E35" s="346"/>
      <c r="F35" s="346"/>
      <c r="G35" s="351"/>
      <c r="H35" s="31"/>
      <c r="I35" s="31"/>
      <c r="J35" s="32" t="s">
        <v>20</v>
      </c>
      <c r="K35" s="33"/>
      <c r="L35" s="314"/>
    </row>
    <row r="36" spans="1:13" ht="15.6" x14ac:dyDescent="0.3">
      <c r="A36" s="34"/>
      <c r="B36" s="29"/>
      <c r="C36" s="29"/>
      <c r="D36" s="29"/>
      <c r="E36" s="29"/>
      <c r="F36" s="29"/>
      <c r="G36" s="29"/>
      <c r="H36" s="31"/>
      <c r="I36" s="31"/>
      <c r="J36" s="35" t="s">
        <v>21</v>
      </c>
      <c r="K36" s="37" t="s">
        <v>22</v>
      </c>
      <c r="L36" s="315" t="s">
        <v>23</v>
      </c>
    </row>
    <row r="37" spans="1:13" ht="15.6" x14ac:dyDescent="0.3">
      <c r="A37" s="321" t="s">
        <v>142</v>
      </c>
      <c r="B37" s="321"/>
      <c r="C37" s="321"/>
      <c r="D37" s="321"/>
      <c r="E37" s="321"/>
      <c r="F37" s="321"/>
      <c r="G37" s="321"/>
      <c r="H37" s="375"/>
      <c r="I37" s="375"/>
      <c r="J37" s="352"/>
      <c r="K37" s="353" t="s">
        <v>15</v>
      </c>
      <c r="L37" s="354" t="s">
        <v>15</v>
      </c>
    </row>
    <row r="38" spans="1:13" ht="15.6" x14ac:dyDescent="0.3">
      <c r="A38" s="28"/>
      <c r="B38" s="346"/>
      <c r="C38" s="346"/>
      <c r="D38" s="346"/>
      <c r="E38" s="346"/>
      <c r="F38" s="346"/>
      <c r="G38" s="346"/>
      <c r="H38" s="346"/>
      <c r="I38" s="346"/>
      <c r="J38" s="346"/>
      <c r="K38" s="346"/>
      <c r="L38" s="347"/>
    </row>
    <row r="39" spans="1:13" ht="15.75" x14ac:dyDescent="0.25">
      <c r="A39" s="346"/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7"/>
    </row>
    <row r="40" spans="1:13" ht="15.75" x14ac:dyDescent="0.25">
      <c r="A40" s="321" t="s">
        <v>143</v>
      </c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55"/>
      <c r="M40" s="36"/>
    </row>
    <row r="41" spans="1:13" ht="15.75" x14ac:dyDescent="0.25">
      <c r="A41" s="321" t="s">
        <v>27</v>
      </c>
      <c r="B41" s="321"/>
      <c r="C41" s="346"/>
      <c r="D41" s="346"/>
      <c r="E41" s="346"/>
      <c r="F41" s="346"/>
      <c r="G41" s="346"/>
      <c r="H41" s="346"/>
      <c r="I41" s="31"/>
      <c r="J41" s="356"/>
      <c r="K41" s="353"/>
      <c r="L41" s="357"/>
    </row>
    <row r="42" spans="1:13" ht="15.75" x14ac:dyDescent="0.25">
      <c r="A42" s="328"/>
      <c r="B42" s="346"/>
      <c r="C42" s="346"/>
      <c r="D42" s="346"/>
      <c r="E42" s="346"/>
      <c r="F42" s="346"/>
      <c r="G42" s="346"/>
      <c r="H42" s="346"/>
      <c r="I42" s="346"/>
      <c r="J42" s="31"/>
      <c r="K42" s="31"/>
      <c r="L42" s="358"/>
    </row>
    <row r="43" spans="1:13" ht="15.75" x14ac:dyDescent="0.25">
      <c r="A43" s="346"/>
      <c r="B43" s="326"/>
      <c r="C43" s="326"/>
      <c r="D43" s="326"/>
      <c r="E43" s="326"/>
      <c r="F43" s="326"/>
      <c r="G43" s="326"/>
      <c r="H43" s="359"/>
      <c r="I43" s="359"/>
      <c r="J43" s="359"/>
      <c r="K43" s="359"/>
      <c r="L43" s="360"/>
    </row>
    <row r="44" spans="1:13" ht="15.75" x14ac:dyDescent="0.25">
      <c r="A44" s="321" t="s">
        <v>144</v>
      </c>
      <c r="B44" s="361"/>
      <c r="C44" s="361"/>
      <c r="D44" s="361"/>
      <c r="E44" s="361"/>
      <c r="F44" s="361"/>
      <c r="G44" s="361"/>
      <c r="H44" s="361"/>
      <c r="I44" s="361"/>
      <c r="J44" s="359"/>
      <c r="K44" s="359"/>
      <c r="L44" s="362"/>
    </row>
    <row r="45" spans="1:13" ht="15.75" x14ac:dyDescent="0.25">
      <c r="A45" s="346"/>
      <c r="B45" s="363" t="s">
        <v>28</v>
      </c>
      <c r="C45" s="346"/>
      <c r="D45" s="346"/>
      <c r="E45" s="346"/>
      <c r="F45" s="346"/>
      <c r="G45" s="346"/>
      <c r="H45" s="346"/>
      <c r="I45" s="346"/>
      <c r="J45" s="348"/>
      <c r="K45" s="353"/>
      <c r="L45" s="357"/>
    </row>
    <row r="46" spans="1:13" ht="15.75" x14ac:dyDescent="0.25">
      <c r="A46" s="346"/>
      <c r="B46" s="363" t="s">
        <v>29</v>
      </c>
      <c r="C46" s="346"/>
      <c r="D46" s="346"/>
      <c r="E46" s="346"/>
      <c r="F46" s="346"/>
      <c r="G46" s="346"/>
      <c r="H46" s="346"/>
      <c r="I46" s="346"/>
      <c r="J46" s="348"/>
      <c r="K46" s="353"/>
      <c r="L46" s="357"/>
    </row>
    <row r="47" spans="1:13" ht="15.75" x14ac:dyDescent="0.25">
      <c r="A47" s="346"/>
      <c r="B47" s="326"/>
      <c r="C47" s="29"/>
      <c r="D47" s="29"/>
      <c r="E47" s="29"/>
      <c r="F47" s="29"/>
      <c r="G47" s="29"/>
      <c r="H47" s="29"/>
      <c r="I47" s="29"/>
      <c r="J47" s="346"/>
      <c r="K47" s="346"/>
      <c r="L47" s="347"/>
    </row>
    <row r="48" spans="1:13" ht="15.75" x14ac:dyDescent="0.25">
      <c r="A48" s="321" t="s">
        <v>145</v>
      </c>
      <c r="B48" s="27"/>
      <c r="C48" s="27"/>
      <c r="D48" s="27"/>
      <c r="E48" s="27"/>
      <c r="F48" s="27"/>
      <c r="G48" s="27"/>
      <c r="H48" s="364"/>
      <c r="I48" s="364"/>
      <c r="J48" s="361"/>
      <c r="K48" s="361"/>
      <c r="L48" s="347"/>
    </row>
    <row r="49" spans="1:12" ht="15.75" x14ac:dyDescent="0.25">
      <c r="A49" s="361" t="s">
        <v>30</v>
      </c>
      <c r="B49" s="361"/>
      <c r="C49" s="346"/>
      <c r="D49" s="346"/>
      <c r="E49" s="346"/>
      <c r="F49" s="346"/>
      <c r="G49" s="346"/>
      <c r="H49" s="346"/>
      <c r="I49" s="346"/>
      <c r="J49" s="346"/>
      <c r="K49" s="346"/>
      <c r="L49" s="347"/>
    </row>
    <row r="50" spans="1:12" ht="15.75" x14ac:dyDescent="0.25">
      <c r="A50" s="365"/>
      <c r="B50" s="365"/>
      <c r="C50" s="365"/>
      <c r="D50" s="365"/>
      <c r="E50" s="365"/>
      <c r="F50" s="365"/>
      <c r="G50" s="365"/>
      <c r="H50" s="365"/>
      <c r="I50" s="365"/>
      <c r="J50" s="365"/>
      <c r="K50" s="365"/>
      <c r="L50" s="366"/>
    </row>
    <row r="51" spans="1:12" ht="15.75" x14ac:dyDescent="0.25">
      <c r="A51" s="365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6"/>
    </row>
    <row r="52" spans="1:12" ht="15.75" x14ac:dyDescent="0.25">
      <c r="A52" s="367"/>
      <c r="B52" s="367"/>
      <c r="C52" s="367"/>
      <c r="D52" s="367"/>
      <c r="E52" s="367"/>
      <c r="F52" s="367"/>
      <c r="G52" s="367"/>
      <c r="H52" s="367"/>
      <c r="I52" s="367"/>
      <c r="J52" s="367"/>
      <c r="K52" s="367"/>
      <c r="L52" s="368"/>
    </row>
    <row r="56" spans="1:12" x14ac:dyDescent="0.25">
      <c r="K56" s="313"/>
    </row>
    <row r="57" spans="1:12" x14ac:dyDescent="0.25">
      <c r="K57" s="313"/>
    </row>
  </sheetData>
  <mergeCells count="35">
    <mergeCell ref="A6:D6"/>
    <mergeCell ref="E6:F6"/>
    <mergeCell ref="G6:H6"/>
    <mergeCell ref="I6:L6"/>
    <mergeCell ref="A2:L2"/>
    <mergeCell ref="E3:L3"/>
    <mergeCell ref="E4:L4"/>
    <mergeCell ref="A7:D7"/>
    <mergeCell ref="E7:F7"/>
    <mergeCell ref="G7:H7"/>
    <mergeCell ref="I7:L7"/>
    <mergeCell ref="A8:D8"/>
    <mergeCell ref="E8:F8"/>
    <mergeCell ref="C22:F22"/>
    <mergeCell ref="C11:E11"/>
    <mergeCell ref="G11:L11"/>
    <mergeCell ref="C12:E12"/>
    <mergeCell ref="C13:K13"/>
    <mergeCell ref="C14:K14"/>
    <mergeCell ref="C15:F15"/>
    <mergeCell ref="C18:E18"/>
    <mergeCell ref="G18:L18"/>
    <mergeCell ref="C19:E19"/>
    <mergeCell ref="C20:K20"/>
    <mergeCell ref="C21:K21"/>
    <mergeCell ref="C29:F29"/>
    <mergeCell ref="C30:F30"/>
    <mergeCell ref="A31:I31"/>
    <mergeCell ref="D34:E34"/>
    <mergeCell ref="C23:F23"/>
    <mergeCell ref="C25:E25"/>
    <mergeCell ref="G25:L25"/>
    <mergeCell ref="C26:E26"/>
    <mergeCell ref="C27:K27"/>
    <mergeCell ref="C28:K28"/>
  </mergeCells>
  <hyperlinks>
    <hyperlink ref="C15" r:id="rId1"/>
    <hyperlink ref="B45" r:id="rId2"/>
    <hyperlink ref="B46" r:id="rId3"/>
  </hyperlinks>
  <pageMargins left="0.7" right="0.7" top="0.75" bottom="0.75" header="0.3" footer="0.3"/>
  <pageSetup scale="82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tabSelected="1" topLeftCell="A55" workbookViewId="0">
      <selection activeCell="O72" sqref="O72"/>
    </sheetView>
  </sheetViews>
  <sheetFormatPr defaultRowHeight="15" x14ac:dyDescent="0.25"/>
  <cols>
    <col min="6" max="6" width="10.7109375" customWidth="1"/>
  </cols>
  <sheetData>
    <row r="1" spans="1:10" ht="14.45" x14ac:dyDescent="0.3">
      <c r="A1" s="38" t="s">
        <v>31</v>
      </c>
      <c r="B1" s="39"/>
      <c r="C1" s="39"/>
      <c r="D1" s="39"/>
      <c r="E1" s="39"/>
      <c r="F1" s="40"/>
      <c r="G1" s="41" t="s">
        <v>32</v>
      </c>
      <c r="H1" s="42"/>
      <c r="I1" s="42"/>
      <c r="J1" s="43"/>
    </row>
    <row r="2" spans="1:10" ht="14.45" x14ac:dyDescent="0.3">
      <c r="A2" s="44" t="s">
        <v>33</v>
      </c>
      <c r="B2" s="45"/>
      <c r="C2" s="45"/>
      <c r="D2" s="45"/>
      <c r="E2" s="45"/>
      <c r="F2" s="46"/>
      <c r="G2" s="47" t="s">
        <v>162</v>
      </c>
      <c r="H2" s="48"/>
      <c r="I2" s="48"/>
      <c r="J2" s="49"/>
    </row>
    <row r="3" spans="1:10" ht="15.75" thickBot="1" x14ac:dyDescent="0.3">
      <c r="A3" s="44" t="s">
        <v>159</v>
      </c>
      <c r="B3" s="45"/>
      <c r="C3" s="45"/>
      <c r="D3" s="45"/>
      <c r="E3" s="45"/>
      <c r="F3" s="50"/>
      <c r="G3" s="382" t="s">
        <v>161</v>
      </c>
      <c r="H3" s="48"/>
      <c r="I3" s="48"/>
      <c r="J3" s="49"/>
    </row>
    <row r="4" spans="1:10" x14ac:dyDescent="0.25">
      <c r="A4" s="51"/>
      <c r="B4" s="52" t="s">
        <v>34</v>
      </c>
      <c r="C4" s="444"/>
      <c r="D4" s="445"/>
      <c r="E4" s="53"/>
      <c r="F4" s="446" t="s">
        <v>35</v>
      </c>
      <c r="G4" s="53"/>
      <c r="H4" s="448" t="s">
        <v>36</v>
      </c>
      <c r="I4" s="53"/>
      <c r="J4" s="54"/>
    </row>
    <row r="5" spans="1:10" x14ac:dyDescent="0.25">
      <c r="A5" s="55"/>
      <c r="B5" s="56" t="s">
        <v>37</v>
      </c>
      <c r="C5" s="425"/>
      <c r="D5" s="427"/>
      <c r="E5" s="57"/>
      <c r="F5" s="447"/>
      <c r="G5" s="58"/>
      <c r="H5" s="449"/>
      <c r="I5" s="59"/>
      <c r="J5" s="60" t="s">
        <v>38</v>
      </c>
    </row>
    <row r="6" spans="1:10" ht="14.45" x14ac:dyDescent="0.3">
      <c r="A6" s="61"/>
      <c r="B6" s="62" t="s">
        <v>39</v>
      </c>
      <c r="C6" s="450"/>
      <c r="D6" s="451"/>
      <c r="E6" s="52" t="s">
        <v>40</v>
      </c>
      <c r="F6" s="380"/>
      <c r="G6" s="58"/>
      <c r="H6" s="63"/>
      <c r="I6" s="64"/>
      <c r="J6" s="65" t="str">
        <f>IF((H6&lt;&gt;""),ABS(F6-H6)," ")</f>
        <v xml:space="preserve"> </v>
      </c>
    </row>
    <row r="7" spans="1:10" x14ac:dyDescent="0.25">
      <c r="A7" s="66"/>
      <c r="B7" s="67"/>
      <c r="C7" s="67"/>
      <c r="D7" s="67"/>
      <c r="E7" s="381" t="s">
        <v>41</v>
      </c>
      <c r="F7" s="380"/>
      <c r="G7" s="58"/>
      <c r="H7" s="63"/>
      <c r="I7" s="64"/>
      <c r="J7" s="69" t="str">
        <f>IF((H7&lt;&gt;""),ABS(F7-H7)," ")</f>
        <v xml:space="preserve"> </v>
      </c>
    </row>
    <row r="8" spans="1:10" x14ac:dyDescent="0.25">
      <c r="A8" s="66"/>
      <c r="B8" s="67"/>
      <c r="C8" s="67"/>
      <c r="D8" s="67"/>
      <c r="E8" s="68" t="s">
        <v>160</v>
      </c>
      <c r="F8" s="380"/>
      <c r="G8" s="58"/>
      <c r="H8" s="63"/>
      <c r="I8" s="64"/>
      <c r="J8" s="65"/>
    </row>
    <row r="9" spans="1:10" ht="15.75" thickBot="1" x14ac:dyDescent="0.3">
      <c r="A9" s="70"/>
      <c r="B9" s="71"/>
      <c r="C9" s="71"/>
      <c r="D9" s="71"/>
      <c r="E9" s="71"/>
      <c r="F9" s="71"/>
      <c r="G9" s="71"/>
      <c r="H9" s="71"/>
      <c r="I9" s="71"/>
      <c r="J9" s="72"/>
    </row>
    <row r="10" spans="1:10" thickBot="1" x14ac:dyDescent="0.35">
      <c r="A10" s="452" t="s">
        <v>42</v>
      </c>
      <c r="B10" s="453"/>
      <c r="C10" s="453"/>
      <c r="D10" s="453"/>
      <c r="E10" s="453"/>
      <c r="F10" s="453"/>
      <c r="G10" s="453"/>
      <c r="H10" s="453"/>
      <c r="I10" s="453"/>
      <c r="J10" s="454"/>
    </row>
    <row r="11" spans="1:10" ht="14.45" x14ac:dyDescent="0.3">
      <c r="A11" s="73"/>
      <c r="B11" s="74"/>
      <c r="C11" s="74"/>
      <c r="D11" s="74"/>
      <c r="E11" s="74"/>
      <c r="F11" s="74"/>
      <c r="G11" s="74"/>
      <c r="H11" s="74"/>
      <c r="I11" s="74"/>
      <c r="J11" s="75"/>
    </row>
    <row r="12" spans="1:10" ht="14.45" x14ac:dyDescent="0.3">
      <c r="A12" s="76" t="s">
        <v>43</v>
      </c>
      <c r="B12" s="77"/>
      <c r="C12" s="77"/>
      <c r="D12" s="77"/>
      <c r="E12" s="78"/>
      <c r="F12" s="67"/>
      <c r="G12" s="430" t="s">
        <v>44</v>
      </c>
      <c r="H12" s="431"/>
      <c r="I12" s="431"/>
      <c r="J12" s="432"/>
    </row>
    <row r="13" spans="1:10" ht="14.45" x14ac:dyDescent="0.3">
      <c r="A13" s="79"/>
      <c r="B13" s="80" t="s">
        <v>45</v>
      </c>
      <c r="C13" s="425"/>
      <c r="D13" s="426"/>
      <c r="E13" s="427"/>
      <c r="F13" s="67"/>
      <c r="G13" s="81"/>
      <c r="H13" s="82" t="s">
        <v>46</v>
      </c>
      <c r="I13" s="438"/>
      <c r="J13" s="439"/>
    </row>
    <row r="14" spans="1:10" ht="14.45" x14ac:dyDescent="0.3">
      <c r="A14" s="79"/>
      <c r="B14" s="80" t="s">
        <v>47</v>
      </c>
      <c r="C14" s="425"/>
      <c r="D14" s="426"/>
      <c r="E14" s="427"/>
      <c r="F14" s="83"/>
      <c r="G14" s="81"/>
      <c r="H14" s="80" t="s">
        <v>48</v>
      </c>
      <c r="I14" s="440"/>
      <c r="J14" s="441"/>
    </row>
    <row r="15" spans="1:10" ht="14.45" x14ac:dyDescent="0.3">
      <c r="A15" s="66"/>
      <c r="B15" s="80" t="s">
        <v>49</v>
      </c>
      <c r="C15" s="425"/>
      <c r="D15" s="426"/>
      <c r="E15" s="427"/>
      <c r="F15" s="83"/>
      <c r="G15" s="81"/>
      <c r="H15" s="84" t="s">
        <v>50</v>
      </c>
      <c r="I15" s="85"/>
      <c r="J15" s="86"/>
    </row>
    <row r="16" spans="1:10" ht="14.45" x14ac:dyDescent="0.3">
      <c r="A16" s="87"/>
      <c r="B16" s="88" t="s">
        <v>47</v>
      </c>
      <c r="C16" s="89"/>
      <c r="D16" s="90"/>
      <c r="E16" s="91"/>
      <c r="F16" s="92"/>
      <c r="G16" s="430" t="s">
        <v>51</v>
      </c>
      <c r="H16" s="431"/>
      <c r="I16" s="431"/>
      <c r="J16" s="432"/>
    </row>
    <row r="17" spans="1:10" ht="14.45" x14ac:dyDescent="0.3">
      <c r="A17" s="66"/>
      <c r="B17" s="80" t="s">
        <v>52</v>
      </c>
      <c r="C17" s="435"/>
      <c r="D17" s="436"/>
      <c r="E17" s="437"/>
      <c r="F17" s="92"/>
      <c r="G17" s="81"/>
      <c r="H17" s="82" t="s">
        <v>46</v>
      </c>
      <c r="I17" s="438"/>
      <c r="J17" s="439"/>
    </row>
    <row r="18" spans="1:10" ht="14.45" x14ac:dyDescent="0.3">
      <c r="A18" s="87"/>
      <c r="B18" s="88" t="s">
        <v>47</v>
      </c>
      <c r="C18" s="89"/>
      <c r="D18" s="90"/>
      <c r="E18" s="91"/>
      <c r="F18" s="93"/>
      <c r="G18" s="81"/>
      <c r="H18" s="80" t="s">
        <v>48</v>
      </c>
      <c r="I18" s="440"/>
      <c r="J18" s="441"/>
    </row>
    <row r="19" spans="1:10" ht="14.45" x14ac:dyDescent="0.3">
      <c r="A19" s="58"/>
      <c r="B19" s="58"/>
      <c r="C19" s="58"/>
      <c r="D19" s="58"/>
      <c r="E19" s="58"/>
      <c r="F19" s="94"/>
      <c r="G19" s="81"/>
      <c r="H19" s="84" t="s">
        <v>50</v>
      </c>
      <c r="I19" s="442"/>
      <c r="J19" s="443"/>
    </row>
    <row r="20" spans="1:10" ht="14.45" x14ac:dyDescent="0.3">
      <c r="A20" s="76" t="s">
        <v>53</v>
      </c>
      <c r="B20" s="77"/>
      <c r="C20" s="77"/>
      <c r="D20" s="77"/>
      <c r="E20" s="77"/>
      <c r="F20" s="94"/>
      <c r="G20" s="430" t="s">
        <v>54</v>
      </c>
      <c r="H20" s="431"/>
      <c r="I20" s="431"/>
      <c r="J20" s="432"/>
    </row>
    <row r="21" spans="1:10" ht="14.45" x14ac:dyDescent="0.3">
      <c r="A21" s="79"/>
      <c r="B21" s="80" t="s">
        <v>45</v>
      </c>
      <c r="C21" s="425"/>
      <c r="D21" s="426"/>
      <c r="E21" s="427"/>
      <c r="F21" s="95"/>
      <c r="G21" s="81"/>
      <c r="H21" s="82" t="s">
        <v>46</v>
      </c>
      <c r="I21" s="96"/>
      <c r="J21" s="97"/>
    </row>
    <row r="22" spans="1:10" ht="14.45" x14ac:dyDescent="0.3">
      <c r="A22" s="79"/>
      <c r="B22" s="80" t="s">
        <v>47</v>
      </c>
      <c r="C22" s="425"/>
      <c r="D22" s="426"/>
      <c r="E22" s="427"/>
      <c r="F22" s="95"/>
      <c r="G22" s="81"/>
      <c r="H22" s="80" t="s">
        <v>48</v>
      </c>
      <c r="I22" s="98"/>
      <c r="J22" s="97"/>
    </row>
    <row r="23" spans="1:10" ht="14.45" x14ac:dyDescent="0.3">
      <c r="A23" s="66"/>
      <c r="B23" s="80" t="s">
        <v>49</v>
      </c>
      <c r="C23" s="425"/>
      <c r="D23" s="426"/>
      <c r="E23" s="426"/>
      <c r="F23" s="99"/>
      <c r="G23" s="81"/>
      <c r="H23" s="84" t="s">
        <v>50</v>
      </c>
      <c r="I23" s="100"/>
      <c r="J23" s="97"/>
    </row>
    <row r="24" spans="1:10" ht="14.45" x14ac:dyDescent="0.3">
      <c r="A24" s="87"/>
      <c r="B24" s="88" t="s">
        <v>47</v>
      </c>
      <c r="C24" s="425"/>
      <c r="D24" s="426"/>
      <c r="E24" s="427"/>
      <c r="F24" s="101"/>
      <c r="G24" s="430" t="s">
        <v>55</v>
      </c>
      <c r="H24" s="431"/>
      <c r="I24" s="431"/>
      <c r="J24" s="432"/>
    </row>
    <row r="25" spans="1:10" ht="14.45" x14ac:dyDescent="0.3">
      <c r="A25" s="58"/>
      <c r="B25" s="58"/>
      <c r="C25" s="58"/>
      <c r="D25" s="67"/>
      <c r="E25" s="67"/>
      <c r="F25" s="101"/>
      <c r="G25" s="81"/>
      <c r="H25" s="82" t="s">
        <v>46</v>
      </c>
      <c r="I25" s="96"/>
      <c r="J25" s="97"/>
    </row>
    <row r="26" spans="1:10" ht="14.45" x14ac:dyDescent="0.3">
      <c r="A26" s="102" t="s">
        <v>56</v>
      </c>
      <c r="B26" s="103"/>
      <c r="C26" s="104"/>
      <c r="D26" s="67"/>
      <c r="E26" s="67"/>
      <c r="F26" s="105"/>
      <c r="G26" s="81"/>
      <c r="H26" s="80" t="s">
        <v>48</v>
      </c>
      <c r="I26" s="98"/>
      <c r="J26" s="97"/>
    </row>
    <row r="27" spans="1:10" ht="14.45" x14ac:dyDescent="0.3">
      <c r="A27" s="106" t="s">
        <v>34</v>
      </c>
      <c r="B27" s="433"/>
      <c r="C27" s="434"/>
      <c r="D27" s="67"/>
      <c r="E27" s="67"/>
      <c r="F27" s="105"/>
      <c r="G27" s="81"/>
      <c r="H27" s="84" t="s">
        <v>50</v>
      </c>
      <c r="I27" s="100"/>
      <c r="J27" s="97"/>
    </row>
    <row r="28" spans="1:10" thickBot="1" x14ac:dyDescent="0.35">
      <c r="A28" s="106" t="s">
        <v>57</v>
      </c>
      <c r="B28" s="428"/>
      <c r="C28" s="429"/>
      <c r="D28" s="71"/>
      <c r="E28" s="71"/>
      <c r="F28" s="71"/>
      <c r="G28" s="67"/>
      <c r="H28" s="107"/>
      <c r="I28" s="67"/>
      <c r="J28" s="108"/>
    </row>
    <row r="29" spans="1:10" thickBot="1" x14ac:dyDescent="0.35">
      <c r="A29" s="109" t="s">
        <v>58</v>
      </c>
      <c r="B29" s="110"/>
      <c r="C29" s="110"/>
      <c r="D29" s="110"/>
      <c r="E29" s="110"/>
      <c r="F29" s="110"/>
      <c r="G29" s="110"/>
      <c r="H29" s="110"/>
      <c r="I29" s="110"/>
      <c r="J29" s="111"/>
    </row>
    <row r="30" spans="1:10" ht="14.45" x14ac:dyDescent="0.3">
      <c r="A30" s="112"/>
      <c r="B30" s="113"/>
      <c r="C30" s="113"/>
      <c r="D30" s="113"/>
      <c r="E30" s="113"/>
      <c r="F30" s="113"/>
      <c r="G30" s="113"/>
      <c r="H30" s="113"/>
      <c r="I30" s="113"/>
      <c r="J30" s="114"/>
    </row>
    <row r="31" spans="1:10" ht="14.45" x14ac:dyDescent="0.3">
      <c r="A31" s="112"/>
      <c r="B31" s="113"/>
      <c r="C31" s="113"/>
      <c r="D31" s="113"/>
      <c r="E31" s="113"/>
      <c r="F31" s="113"/>
      <c r="G31" s="113"/>
      <c r="H31" s="113"/>
      <c r="I31" s="113"/>
      <c r="J31" s="114"/>
    </row>
    <row r="32" spans="1:10" ht="14.45" x14ac:dyDescent="0.3">
      <c r="A32" s="112"/>
      <c r="B32" s="113"/>
      <c r="C32" s="113"/>
      <c r="D32" s="113"/>
      <c r="E32" s="113"/>
      <c r="F32" s="113"/>
      <c r="G32" s="113"/>
      <c r="H32" s="113"/>
      <c r="I32" s="113"/>
      <c r="J32" s="114"/>
    </row>
    <row r="33" spans="1:10" ht="14.45" x14ac:dyDescent="0.3">
      <c r="A33" s="112"/>
      <c r="B33" s="113"/>
      <c r="C33" s="113"/>
      <c r="D33" s="113"/>
      <c r="E33" s="113"/>
      <c r="F33" s="113"/>
      <c r="G33" s="113"/>
      <c r="H33" s="113"/>
      <c r="I33" s="113"/>
      <c r="J33" s="114"/>
    </row>
    <row r="34" spans="1:10" ht="14.45" x14ac:dyDescent="0.3">
      <c r="A34" s="112"/>
      <c r="B34" s="113"/>
      <c r="C34" s="113"/>
      <c r="D34" s="113"/>
      <c r="E34" s="113"/>
      <c r="F34" s="113"/>
      <c r="G34" s="113"/>
      <c r="H34" s="113"/>
      <c r="I34" s="113"/>
      <c r="J34" s="114"/>
    </row>
    <row r="35" spans="1:10" ht="14.45" x14ac:dyDescent="0.3">
      <c r="A35" s="112"/>
      <c r="B35" s="113"/>
      <c r="C35" s="113"/>
      <c r="D35" s="113"/>
      <c r="E35" s="113"/>
      <c r="F35" s="113"/>
      <c r="G35" s="113"/>
      <c r="H35" s="113"/>
      <c r="I35" s="113"/>
      <c r="J35" s="114"/>
    </row>
    <row r="36" spans="1:10" ht="14.45" x14ac:dyDescent="0.3">
      <c r="A36" s="112"/>
      <c r="B36" s="113"/>
      <c r="C36" s="113"/>
      <c r="D36" s="113"/>
      <c r="E36" s="113"/>
      <c r="F36" s="113"/>
      <c r="G36" s="113"/>
      <c r="H36" s="113"/>
      <c r="I36" s="113"/>
      <c r="J36" s="114"/>
    </row>
    <row r="37" spans="1:10" ht="14.45" x14ac:dyDescent="0.3">
      <c r="A37" s="112"/>
      <c r="B37" s="113"/>
      <c r="C37" s="113"/>
      <c r="D37" s="113"/>
      <c r="E37" s="113"/>
      <c r="F37" s="113"/>
      <c r="G37" s="113"/>
      <c r="H37" s="113"/>
      <c r="I37" s="113"/>
      <c r="J37" s="114"/>
    </row>
    <row r="38" spans="1:10" ht="14.45" x14ac:dyDescent="0.3">
      <c r="A38" s="112"/>
      <c r="B38" s="113"/>
      <c r="C38" s="113"/>
      <c r="D38" s="113"/>
      <c r="E38" s="113"/>
      <c r="F38" s="113"/>
      <c r="G38" s="113"/>
      <c r="H38" s="113"/>
      <c r="I38" s="113"/>
      <c r="J38" s="114"/>
    </row>
    <row r="39" spans="1:10" ht="14.45" x14ac:dyDescent="0.3">
      <c r="A39" s="112"/>
      <c r="B39" s="113"/>
      <c r="C39" s="113"/>
      <c r="D39" s="113"/>
      <c r="E39" s="113"/>
      <c r="F39" s="113"/>
      <c r="G39" s="113"/>
      <c r="H39" s="113"/>
      <c r="I39" s="113"/>
      <c r="J39" s="114"/>
    </row>
    <row r="40" spans="1:10" ht="14.45" x14ac:dyDescent="0.3">
      <c r="A40" s="112"/>
      <c r="B40" s="113"/>
      <c r="C40" s="113"/>
      <c r="D40" s="113"/>
      <c r="E40" s="113"/>
      <c r="F40" s="113"/>
      <c r="G40" s="113"/>
      <c r="H40" s="113"/>
      <c r="I40" s="113"/>
      <c r="J40" s="114"/>
    </row>
    <row r="41" spans="1:10" x14ac:dyDescent="0.25">
      <c r="A41" s="112"/>
      <c r="B41" s="113"/>
      <c r="C41" s="113"/>
      <c r="D41" s="113"/>
      <c r="E41" s="113"/>
      <c r="F41" s="113"/>
      <c r="G41" s="113"/>
      <c r="H41" s="113"/>
      <c r="I41" s="113"/>
      <c r="J41" s="114"/>
    </row>
    <row r="42" spans="1:10" x14ac:dyDescent="0.25">
      <c r="A42" s="112"/>
      <c r="B42" s="113"/>
      <c r="C42" s="113"/>
      <c r="D42" s="113"/>
      <c r="E42" s="113"/>
      <c r="F42" s="113"/>
      <c r="G42" s="113"/>
      <c r="H42" s="113"/>
      <c r="I42" s="113"/>
      <c r="J42" s="114"/>
    </row>
    <row r="43" spans="1:10" x14ac:dyDescent="0.25">
      <c r="A43" s="112"/>
      <c r="B43" s="113"/>
      <c r="C43" s="113"/>
      <c r="D43" s="113"/>
      <c r="E43" s="113"/>
      <c r="F43" s="113"/>
      <c r="G43" s="113"/>
      <c r="H43" s="113"/>
      <c r="I43" s="113"/>
      <c r="J43" s="114"/>
    </row>
    <row r="44" spans="1:10" x14ac:dyDescent="0.25">
      <c r="A44" s="112"/>
      <c r="B44" s="113"/>
      <c r="C44" s="113"/>
      <c r="D44" s="113"/>
      <c r="E44" s="113"/>
      <c r="F44" s="113"/>
      <c r="G44" s="113"/>
      <c r="H44" s="113"/>
      <c r="I44" s="113"/>
      <c r="J44" s="114"/>
    </row>
    <row r="45" spans="1:10" x14ac:dyDescent="0.25">
      <c r="A45" s="112"/>
      <c r="B45" s="113"/>
      <c r="C45" s="113"/>
      <c r="D45" s="113"/>
      <c r="E45" s="113"/>
      <c r="F45" s="113"/>
      <c r="G45" s="113"/>
      <c r="H45" s="113"/>
      <c r="I45" s="113"/>
      <c r="J45" s="114"/>
    </row>
    <row r="46" spans="1:10" x14ac:dyDescent="0.25">
      <c r="A46" s="112"/>
      <c r="B46" s="113"/>
      <c r="C46" s="113"/>
      <c r="D46" s="113"/>
      <c r="E46" s="113"/>
      <c r="F46" s="113"/>
      <c r="G46" s="113"/>
      <c r="H46" s="113"/>
      <c r="I46" s="113"/>
      <c r="J46" s="114"/>
    </row>
    <row r="47" spans="1:10" x14ac:dyDescent="0.25">
      <c r="A47" s="112"/>
      <c r="B47" s="113"/>
      <c r="C47" s="113"/>
      <c r="D47" s="113"/>
      <c r="E47" s="113"/>
      <c r="F47" s="113"/>
      <c r="G47" s="113"/>
      <c r="H47" s="113"/>
      <c r="I47" s="113"/>
      <c r="J47" s="114"/>
    </row>
    <row r="48" spans="1:10" x14ac:dyDescent="0.25">
      <c r="A48" s="112"/>
      <c r="B48" s="113"/>
      <c r="C48" s="113"/>
      <c r="D48" s="113"/>
      <c r="E48" s="113"/>
      <c r="F48" s="113"/>
      <c r="G48" s="113"/>
      <c r="H48" s="113"/>
      <c r="I48" s="113"/>
      <c r="J48" s="114"/>
    </row>
    <row r="49" spans="1:10" x14ac:dyDescent="0.25">
      <c r="A49" s="112"/>
      <c r="B49" s="113"/>
      <c r="C49" s="113"/>
      <c r="D49" s="113"/>
      <c r="E49" s="113"/>
      <c r="F49" s="113"/>
      <c r="G49" s="113"/>
      <c r="H49" s="113"/>
      <c r="I49" s="113"/>
      <c r="J49" s="114"/>
    </row>
    <row r="50" spans="1:10" x14ac:dyDescent="0.25">
      <c r="A50" s="112"/>
      <c r="B50" s="113"/>
      <c r="C50" s="113"/>
      <c r="D50" s="113"/>
      <c r="E50" s="113"/>
      <c r="F50" s="113"/>
      <c r="G50" s="113"/>
      <c r="H50" s="113"/>
      <c r="I50" s="113"/>
      <c r="J50" s="114"/>
    </row>
    <row r="51" spans="1:10" x14ac:dyDescent="0.25">
      <c r="A51" s="112"/>
      <c r="B51" s="113"/>
      <c r="C51" s="113"/>
      <c r="D51" s="113"/>
      <c r="E51" s="113"/>
      <c r="F51" s="113"/>
      <c r="G51" s="113"/>
      <c r="H51" s="113"/>
      <c r="I51" s="113"/>
      <c r="J51" s="114"/>
    </row>
    <row r="52" spans="1:10" x14ac:dyDescent="0.25">
      <c r="A52" s="112"/>
      <c r="B52" s="113"/>
      <c r="C52" s="113"/>
      <c r="D52" s="113"/>
      <c r="E52" s="113"/>
      <c r="F52" s="113"/>
      <c r="G52" s="113"/>
      <c r="H52" s="113"/>
      <c r="I52" s="113"/>
      <c r="J52" s="114"/>
    </row>
    <row r="53" spans="1:10" x14ac:dyDescent="0.25">
      <c r="A53" s="112"/>
      <c r="B53" s="113"/>
      <c r="C53" s="113"/>
      <c r="D53" s="113"/>
      <c r="E53" s="113"/>
      <c r="F53" s="113"/>
      <c r="G53" s="113"/>
      <c r="H53" s="113"/>
      <c r="I53" s="113"/>
      <c r="J53" s="114"/>
    </row>
    <row r="54" spans="1:10" x14ac:dyDescent="0.25">
      <c r="A54" s="115">
        <v>8</v>
      </c>
      <c r="B54" s="116">
        <v>8</v>
      </c>
      <c r="C54" s="116">
        <v>8</v>
      </c>
      <c r="D54" s="116">
        <v>8</v>
      </c>
      <c r="E54" s="116">
        <v>8</v>
      </c>
      <c r="F54" s="116">
        <v>8</v>
      </c>
      <c r="G54" s="116">
        <v>8</v>
      </c>
      <c r="H54" s="116">
        <v>8</v>
      </c>
      <c r="I54" s="116">
        <v>8</v>
      </c>
      <c r="J54" s="117">
        <v>8</v>
      </c>
    </row>
    <row r="55" spans="1:10" ht="15.75" thickBot="1" x14ac:dyDescent="0.3">
      <c r="A55" s="70"/>
      <c r="B55" s="71"/>
      <c r="C55" s="71"/>
      <c r="D55" s="71"/>
      <c r="E55" s="71"/>
      <c r="F55" s="71"/>
      <c r="G55" s="71"/>
      <c r="H55" s="71"/>
      <c r="I55" s="71"/>
      <c r="J55" s="118"/>
    </row>
    <row r="56" spans="1:10" ht="15.75" thickBot="1" x14ac:dyDescent="0.3">
      <c r="A56" s="109" t="s">
        <v>59</v>
      </c>
      <c r="B56" s="110"/>
      <c r="C56" s="110"/>
      <c r="D56" s="110"/>
      <c r="E56" s="110"/>
      <c r="F56" s="110"/>
      <c r="G56" s="110"/>
      <c r="H56" s="110"/>
      <c r="I56" s="110"/>
      <c r="J56" s="111"/>
    </row>
    <row r="57" spans="1:10" x14ac:dyDescent="0.25">
      <c r="A57" s="51"/>
      <c r="B57" s="53"/>
      <c r="C57" s="53"/>
      <c r="D57" s="53"/>
      <c r="E57" s="53"/>
      <c r="F57" s="53"/>
      <c r="G57" s="53"/>
      <c r="H57" s="53"/>
      <c r="I57" s="119"/>
      <c r="J57" s="120"/>
    </row>
    <row r="58" spans="1:10" x14ac:dyDescent="0.25">
      <c r="A58" s="66"/>
      <c r="B58" s="67"/>
      <c r="C58" s="67"/>
      <c r="D58" s="67"/>
      <c r="E58" s="67"/>
      <c r="F58" s="67"/>
      <c r="G58" s="67"/>
      <c r="H58" s="67"/>
      <c r="I58" s="121"/>
      <c r="J58" s="122"/>
    </row>
    <row r="59" spans="1:10" ht="15.75" thickBot="1" x14ac:dyDescent="0.3">
      <c r="A59" s="123"/>
      <c r="B59" s="124"/>
      <c r="C59" s="124"/>
      <c r="D59" s="124"/>
      <c r="E59" s="124"/>
      <c r="F59" s="124"/>
      <c r="G59" s="124"/>
      <c r="H59" s="124"/>
      <c r="I59" s="124"/>
      <c r="J59" s="125" t="s">
        <v>60</v>
      </c>
    </row>
    <row r="60" spans="1:10" x14ac:dyDescent="0.25">
      <c r="A60" s="126" t="s">
        <v>61</v>
      </c>
      <c r="B60" s="126" t="s">
        <v>62</v>
      </c>
      <c r="C60" s="127" t="s">
        <v>63</v>
      </c>
      <c r="D60" s="128" t="s">
        <v>64</v>
      </c>
      <c r="E60" s="129" t="s">
        <v>65</v>
      </c>
      <c r="F60" s="130"/>
      <c r="G60" s="131" t="s">
        <v>66</v>
      </c>
      <c r="H60" s="129" t="s">
        <v>67</v>
      </c>
      <c r="I60" s="130"/>
      <c r="J60" s="132" t="s">
        <v>66</v>
      </c>
    </row>
    <row r="61" spans="1:10" ht="15.75" thickBot="1" x14ac:dyDescent="0.3">
      <c r="A61" s="133"/>
      <c r="B61" s="133"/>
      <c r="C61" s="134" t="s">
        <v>68</v>
      </c>
      <c r="D61" s="135" t="s">
        <v>69</v>
      </c>
      <c r="E61" s="136" t="s">
        <v>70</v>
      </c>
      <c r="F61" s="136" t="s">
        <v>71</v>
      </c>
      <c r="G61" s="137" t="s">
        <v>72</v>
      </c>
      <c r="H61" s="136" t="s">
        <v>73</v>
      </c>
      <c r="I61" s="136" t="s">
        <v>74</v>
      </c>
      <c r="J61" s="138" t="s">
        <v>72</v>
      </c>
    </row>
    <row r="62" spans="1:10" ht="15.75" x14ac:dyDescent="0.25">
      <c r="A62" s="139" t="s">
        <v>70</v>
      </c>
      <c r="B62" s="140"/>
      <c r="C62" s="141"/>
      <c r="D62" s="142"/>
      <c r="E62" s="143"/>
      <c r="F62" s="143"/>
      <c r="G62" s="144"/>
      <c r="H62" s="143"/>
      <c r="I62" s="143"/>
      <c r="J62" s="145"/>
    </row>
    <row r="63" spans="1:10" ht="15.75" x14ac:dyDescent="0.25">
      <c r="A63" s="146" t="s">
        <v>71</v>
      </c>
      <c r="B63" s="147"/>
      <c r="C63" s="141"/>
      <c r="D63" s="142"/>
      <c r="E63" s="148"/>
      <c r="F63" s="148"/>
      <c r="G63" s="149"/>
      <c r="H63" s="148"/>
      <c r="I63" s="148"/>
      <c r="J63" s="150"/>
    </row>
    <row r="64" spans="1:10" ht="15.75" x14ac:dyDescent="0.25">
      <c r="A64" s="146" t="s">
        <v>73</v>
      </c>
      <c r="B64" s="147"/>
      <c r="C64" s="141"/>
      <c r="D64" s="142"/>
      <c r="E64" s="148"/>
      <c r="F64" s="148"/>
      <c r="G64" s="149"/>
      <c r="H64" s="148"/>
      <c r="I64" s="148"/>
      <c r="J64" s="150"/>
    </row>
    <row r="65" spans="1:10" ht="15.75" x14ac:dyDescent="0.25">
      <c r="A65" s="146" t="s">
        <v>74</v>
      </c>
      <c r="B65" s="151"/>
      <c r="C65" s="141"/>
      <c r="D65" s="142"/>
      <c r="E65" s="152"/>
      <c r="F65" s="152"/>
      <c r="G65" s="153"/>
      <c r="H65" s="148"/>
      <c r="I65" s="148"/>
      <c r="J65" s="150"/>
    </row>
    <row r="66" spans="1:10" ht="15.75" x14ac:dyDescent="0.25">
      <c r="A66" s="154"/>
      <c r="B66" s="155"/>
      <c r="C66" s="156"/>
      <c r="D66" s="157"/>
      <c r="E66" s="158"/>
      <c r="F66" s="158"/>
      <c r="G66" s="159"/>
      <c r="H66" s="160"/>
      <c r="I66" s="160"/>
      <c r="J66" s="161"/>
    </row>
    <row r="67" spans="1:10" ht="15.75" x14ac:dyDescent="0.25">
      <c r="A67" s="162" t="s">
        <v>75</v>
      </c>
      <c r="B67" s="147"/>
      <c r="C67" s="141"/>
      <c r="D67" s="142"/>
      <c r="E67" s="148"/>
      <c r="F67" s="148"/>
      <c r="G67" s="149"/>
      <c r="H67" s="148"/>
      <c r="I67" s="148"/>
      <c r="J67" s="150"/>
    </row>
    <row r="68" spans="1:10" ht="16.5" x14ac:dyDescent="0.3">
      <c r="A68" s="146" t="s">
        <v>76</v>
      </c>
      <c r="B68" s="163"/>
      <c r="C68" s="164"/>
      <c r="D68" s="165"/>
      <c r="E68" s="166"/>
      <c r="F68" s="166"/>
      <c r="G68" s="167"/>
      <c r="H68" s="168"/>
      <c r="I68" s="168"/>
      <c r="J68" s="169"/>
    </row>
    <row r="69" spans="1:10" x14ac:dyDescent="0.25">
      <c r="A69" s="170"/>
      <c r="B69" s="94"/>
      <c r="C69" s="171"/>
      <c r="D69" s="172"/>
      <c r="E69" s="173"/>
      <c r="F69" s="173"/>
      <c r="G69" s="174"/>
      <c r="H69" s="173"/>
      <c r="I69" s="173"/>
      <c r="J69" s="175"/>
    </row>
    <row r="70" spans="1:10" ht="15.75" thickBot="1" x14ac:dyDescent="0.3">
      <c r="A70" s="70"/>
      <c r="B70" s="71"/>
      <c r="C70" s="71"/>
      <c r="D70" s="71"/>
      <c r="E70" s="71"/>
      <c r="F70" s="71"/>
      <c r="G70" s="71"/>
      <c r="H70" s="71"/>
      <c r="I70" s="71"/>
      <c r="J70" s="118"/>
    </row>
    <row r="71" spans="1:10" ht="15.75" thickBot="1" x14ac:dyDescent="0.3">
      <c r="A71" s="176" t="s">
        <v>77</v>
      </c>
      <c r="B71" s="110"/>
      <c r="C71" s="110"/>
      <c r="D71" s="110"/>
      <c r="E71" s="110"/>
      <c r="F71" s="110"/>
      <c r="G71" s="110"/>
      <c r="H71" s="110"/>
      <c r="I71" s="110"/>
      <c r="J71" s="111"/>
    </row>
    <row r="72" spans="1:10" ht="15.75" thickBot="1" x14ac:dyDescent="0.3">
      <c r="A72" s="51"/>
      <c r="B72" s="53"/>
      <c r="C72" s="53"/>
      <c r="D72" s="53"/>
      <c r="E72" s="53"/>
      <c r="F72" s="53"/>
      <c r="G72" s="53"/>
      <c r="H72" s="53"/>
      <c r="I72" s="119"/>
      <c r="J72" s="120"/>
    </row>
    <row r="73" spans="1:10" x14ac:dyDescent="0.25">
      <c r="A73" s="66"/>
      <c r="B73" s="67"/>
      <c r="C73" s="177" t="s">
        <v>78</v>
      </c>
      <c r="D73" s="178"/>
      <c r="E73" s="179" t="s">
        <v>79</v>
      </c>
      <c r="F73" s="121"/>
      <c r="G73" s="121"/>
      <c r="H73" s="180"/>
      <c r="I73" s="180"/>
      <c r="J73" s="72"/>
    </row>
    <row r="74" spans="1:10" ht="15.75" thickBot="1" x14ac:dyDescent="0.3">
      <c r="A74" s="66"/>
      <c r="B74" s="67"/>
      <c r="C74" s="181"/>
      <c r="D74" s="182"/>
      <c r="E74" s="183" t="s">
        <v>80</v>
      </c>
      <c r="F74" s="121"/>
      <c r="G74" s="121"/>
      <c r="H74" s="180"/>
      <c r="I74" s="180"/>
      <c r="J74" s="72"/>
    </row>
    <row r="75" spans="1:10" x14ac:dyDescent="0.25">
      <c r="A75" s="66"/>
      <c r="B75" s="67"/>
      <c r="C75" s="184"/>
      <c r="D75" s="185" t="s">
        <v>81</v>
      </c>
      <c r="E75" s="186"/>
      <c r="F75" s="121"/>
      <c r="G75" s="121"/>
      <c r="H75" s="180"/>
      <c r="I75" s="180"/>
      <c r="J75" s="72"/>
    </row>
    <row r="76" spans="1:10" x14ac:dyDescent="0.25">
      <c r="A76" s="187"/>
      <c r="B76" s="67"/>
      <c r="C76" s="188"/>
      <c r="D76" s="189" t="s">
        <v>82</v>
      </c>
      <c r="E76" s="190"/>
      <c r="F76" s="121"/>
      <c r="G76" s="121"/>
      <c r="H76" s="180"/>
      <c r="I76" s="180"/>
      <c r="J76" s="72"/>
    </row>
    <row r="77" spans="1:10" x14ac:dyDescent="0.25">
      <c r="A77" s="66"/>
      <c r="B77" s="67"/>
      <c r="C77" s="121"/>
      <c r="D77" s="121"/>
      <c r="E77" s="121"/>
      <c r="F77" s="121"/>
      <c r="G77" s="121"/>
      <c r="H77" s="180"/>
      <c r="I77" s="180"/>
      <c r="J77" s="72"/>
    </row>
    <row r="78" spans="1:10" ht="15.75" thickBot="1" x14ac:dyDescent="0.3">
      <c r="A78" s="123"/>
      <c r="B78" s="124"/>
      <c r="C78" s="124"/>
      <c r="D78" s="124"/>
      <c r="E78" s="124"/>
      <c r="F78" s="124"/>
      <c r="G78" s="124"/>
      <c r="H78" s="124"/>
      <c r="I78" s="124"/>
      <c r="J78" s="125" t="s">
        <v>83</v>
      </c>
    </row>
    <row r="79" spans="1:10" x14ac:dyDescent="0.25">
      <c r="A79" s="66"/>
      <c r="B79" s="191" t="s">
        <v>84</v>
      </c>
      <c r="C79" s="192"/>
      <c r="D79" s="193" t="s">
        <v>79</v>
      </c>
      <c r="E79" s="194" t="s">
        <v>31</v>
      </c>
      <c r="F79" s="194" t="s">
        <v>31</v>
      </c>
      <c r="G79" s="67"/>
      <c r="H79" s="195" t="s">
        <v>85</v>
      </c>
      <c r="I79" s="196" t="s">
        <v>86</v>
      </c>
      <c r="J79" s="197" t="s">
        <v>87</v>
      </c>
    </row>
    <row r="80" spans="1:10" ht="16.5" thickBot="1" x14ac:dyDescent="0.3">
      <c r="A80" s="66"/>
      <c r="B80" s="198"/>
      <c r="C80" s="199"/>
      <c r="D80" s="200" t="s">
        <v>88</v>
      </c>
      <c r="E80" s="201" t="s">
        <v>72</v>
      </c>
      <c r="F80" s="201" t="s">
        <v>88</v>
      </c>
      <c r="G80" s="67"/>
      <c r="H80" s="202" t="s">
        <v>88</v>
      </c>
      <c r="I80" s="420" t="s">
        <v>89</v>
      </c>
      <c r="J80" s="421"/>
    </row>
    <row r="81" spans="1:10" x14ac:dyDescent="0.25">
      <c r="A81" s="66"/>
      <c r="B81" s="184"/>
      <c r="C81" s="185" t="s">
        <v>81</v>
      </c>
      <c r="D81" s="203"/>
      <c r="E81" s="204"/>
      <c r="F81" s="205" t="str">
        <f>IF(E81&gt;0,(E81-991.89)/8.5132, " ")</f>
        <v xml:space="preserve"> </v>
      </c>
      <c r="G81" s="67"/>
      <c r="H81" s="69" t="str">
        <f>IF((D81&lt;&gt;""),ABS(D81-F81)," ")</f>
        <v xml:space="preserve"> </v>
      </c>
      <c r="I81" s="206" t="str">
        <f>IF($H81&lt;10,"X","")</f>
        <v/>
      </c>
      <c r="J81" s="207" t="str">
        <f>IF(AND(H81&gt;=10,H81&lt;&gt; " "),"X"," ")</f>
        <v xml:space="preserve"> </v>
      </c>
    </row>
    <row r="82" spans="1:10" x14ac:dyDescent="0.25">
      <c r="A82" s="66"/>
      <c r="B82" s="188"/>
      <c r="C82" s="189" t="s">
        <v>82</v>
      </c>
      <c r="D82" s="208"/>
      <c r="E82" s="190"/>
      <c r="F82" s="205" t="str">
        <f>IF(E82&gt;0,(E82-991.89)/8.5132, " ")</f>
        <v xml:space="preserve"> </v>
      </c>
      <c r="G82" s="67"/>
      <c r="H82" s="65" t="str">
        <f>IF((D82&lt;&gt;""),ABS(D82-F82)," ")</f>
        <v xml:space="preserve"> </v>
      </c>
      <c r="I82" s="458" t="str">
        <f>IF($H82&lt;10,"X","")</f>
        <v/>
      </c>
      <c r="J82" s="209" t="str">
        <f>IF(AND(H82&gt;=10,H82&lt;&gt; " "),"X"," ")</f>
        <v xml:space="preserve"> </v>
      </c>
    </row>
    <row r="83" spans="1:10" x14ac:dyDescent="0.25">
      <c r="A83" s="66"/>
      <c r="B83" s="67"/>
      <c r="C83" s="67"/>
      <c r="D83" s="67"/>
      <c r="E83" s="67"/>
      <c r="F83" s="121"/>
      <c r="G83" s="121"/>
      <c r="H83" s="180"/>
      <c r="I83" s="180"/>
      <c r="J83" s="72"/>
    </row>
    <row r="84" spans="1:10" ht="15.75" thickBot="1" x14ac:dyDescent="0.3">
      <c r="A84" s="123"/>
      <c r="B84" s="124"/>
      <c r="C84" s="124"/>
      <c r="D84" s="124"/>
      <c r="E84" s="124"/>
      <c r="F84" s="124"/>
      <c r="G84" s="124"/>
      <c r="H84" s="124"/>
      <c r="I84" s="124"/>
      <c r="J84" s="125" t="s">
        <v>91</v>
      </c>
    </row>
    <row r="85" spans="1:10" x14ac:dyDescent="0.25">
      <c r="A85" s="66"/>
      <c r="B85" s="67"/>
      <c r="C85" s="177" t="s">
        <v>92</v>
      </c>
      <c r="D85" s="178"/>
      <c r="E85" s="179" t="s">
        <v>79</v>
      </c>
      <c r="F85" s="210" t="s">
        <v>31</v>
      </c>
      <c r="G85" s="67"/>
      <c r="H85" s="195" t="s">
        <v>85</v>
      </c>
      <c r="I85" s="196" t="s">
        <v>86</v>
      </c>
      <c r="J85" s="197" t="s">
        <v>87</v>
      </c>
    </row>
    <row r="86" spans="1:10" ht="15.75" thickBot="1" x14ac:dyDescent="0.3">
      <c r="A86" s="66"/>
      <c r="B86" s="67"/>
      <c r="C86" s="181"/>
      <c r="D86" s="182"/>
      <c r="E86" s="183" t="s">
        <v>93</v>
      </c>
      <c r="F86" s="183" t="s">
        <v>93</v>
      </c>
      <c r="G86" s="211"/>
      <c r="H86" s="202" t="s">
        <v>94</v>
      </c>
      <c r="I86" s="420" t="s">
        <v>95</v>
      </c>
      <c r="J86" s="421"/>
    </row>
    <row r="87" spans="1:10" x14ac:dyDescent="0.25">
      <c r="A87" s="66"/>
      <c r="B87" s="67"/>
      <c r="C87" s="212"/>
      <c r="D87" s="124" t="s">
        <v>96</v>
      </c>
      <c r="E87" s="213"/>
      <c r="F87" s="213"/>
      <c r="G87" s="67"/>
      <c r="H87" s="214" t="str">
        <f>IF(E87="","",IF((E87)&gt;=(F87),HOUR(E87-F87)*60+MINUTE(E87-F87)+SECOND(E87-F87)/60,HOUR(F87-E87)*60+MINUTE(F87-E87)+SECOND(F87-E87)/60))</f>
        <v/>
      </c>
      <c r="I87" s="215" t="str">
        <f>IF(AND(E87&gt;0,$H87&lt;=5),"X","")</f>
        <v/>
      </c>
      <c r="J87" s="216" t="str">
        <f>IF(E87="","",IF(H87&gt;5,"X",""))</f>
        <v/>
      </c>
    </row>
    <row r="88" spans="1:10" x14ac:dyDescent="0.25">
      <c r="A88" s="66"/>
      <c r="B88" s="67"/>
      <c r="C88" s="217"/>
      <c r="D88" s="218" t="s">
        <v>90</v>
      </c>
      <c r="E88" s="219"/>
      <c r="F88" s="219"/>
      <c r="G88" s="67"/>
      <c r="H88" s="65" t="str">
        <f>IF(E88="","",IF((E88)&gt;=(F88),HOUR(E88-F88)*60+MINUTE(E88-F88)+SECOND(E88-F88)/60,HOUR(F88-E88)*60+MINUTE(F88-E88)+SECOND(F88-E88)/60))</f>
        <v/>
      </c>
      <c r="I88" s="220" t="str">
        <f>IF(AND(E88&gt;0,$H88&lt;=5),"X","")</f>
        <v/>
      </c>
      <c r="J88" s="221" t="str">
        <f>IF(E88="","",IF(H88&gt;5,"X",""))</f>
        <v/>
      </c>
    </row>
    <row r="89" spans="1:10" ht="15.75" thickBot="1" x14ac:dyDescent="0.3">
      <c r="A89" s="181"/>
      <c r="B89" s="222"/>
      <c r="C89" s="222"/>
      <c r="D89" s="222"/>
      <c r="E89" s="222"/>
      <c r="F89" s="222"/>
      <c r="G89" s="222"/>
      <c r="H89" s="222"/>
      <c r="I89" s="222"/>
      <c r="J89" s="223"/>
    </row>
    <row r="90" spans="1:10" ht="15.75" thickBot="1" x14ac:dyDescent="0.3">
      <c r="A90" s="224" t="s">
        <v>97</v>
      </c>
      <c r="B90" s="225"/>
      <c r="C90" s="225"/>
      <c r="D90" s="225"/>
      <c r="E90" s="225"/>
      <c r="F90" s="225"/>
      <c r="G90" s="225"/>
      <c r="H90" s="225"/>
      <c r="I90" s="225"/>
      <c r="J90" s="226"/>
    </row>
    <row r="91" spans="1:10" x14ac:dyDescent="0.25">
      <c r="A91" s="51"/>
      <c r="B91" s="53"/>
      <c r="C91" s="53"/>
      <c r="D91" s="53"/>
      <c r="E91" s="53"/>
      <c r="F91" s="53"/>
      <c r="G91" s="53"/>
      <c r="H91" s="53"/>
      <c r="I91" s="53"/>
      <c r="J91" s="54"/>
    </row>
    <row r="92" spans="1:10" ht="15.75" thickBot="1" x14ac:dyDescent="0.3">
      <c r="A92" s="123"/>
      <c r="B92" s="124"/>
      <c r="C92" s="124"/>
      <c r="D92" s="124"/>
      <c r="E92" s="124"/>
      <c r="F92" s="124"/>
      <c r="G92" s="124"/>
      <c r="H92" s="124"/>
      <c r="I92" s="124"/>
      <c r="J92" s="125" t="s">
        <v>98</v>
      </c>
    </row>
    <row r="93" spans="1:10" x14ac:dyDescent="0.25">
      <c r="A93" s="66"/>
      <c r="B93" s="414" t="s">
        <v>99</v>
      </c>
      <c r="C93" s="415"/>
      <c r="D93" s="227" t="s">
        <v>100</v>
      </c>
      <c r="E93" s="195" t="s">
        <v>101</v>
      </c>
      <c r="F93" s="67"/>
      <c r="G93" s="67"/>
      <c r="H93" s="67"/>
      <c r="I93" s="228" t="s">
        <v>86</v>
      </c>
      <c r="J93" s="229" t="s">
        <v>87</v>
      </c>
    </row>
    <row r="94" spans="1:10" ht="15.75" thickBot="1" x14ac:dyDescent="0.3">
      <c r="A94" s="66"/>
      <c r="B94" s="416"/>
      <c r="C94" s="417"/>
      <c r="D94" s="230"/>
      <c r="E94" s="202" t="s">
        <v>72</v>
      </c>
      <c r="F94" s="67"/>
      <c r="G94" s="67"/>
      <c r="H94" s="67"/>
      <c r="I94" s="420" t="s">
        <v>102</v>
      </c>
      <c r="J94" s="421"/>
    </row>
    <row r="95" spans="1:10" ht="15.75" thickBot="1" x14ac:dyDescent="0.3">
      <c r="A95" s="66"/>
      <c r="B95" s="418"/>
      <c r="C95" s="419"/>
      <c r="D95" s="231" t="s">
        <v>103</v>
      </c>
      <c r="E95" s="232"/>
      <c r="F95" s="67"/>
      <c r="G95" s="67"/>
      <c r="H95" s="67"/>
      <c r="I95" s="233" t="str">
        <f>IF(E95="","",IF(E95&gt;=33,"X"," "))</f>
        <v/>
      </c>
      <c r="J95" s="234" t="str">
        <f>IF(E95="","",IF(E95&lt;33,"X"," "))</f>
        <v/>
      </c>
    </row>
    <row r="96" spans="1:10" x14ac:dyDescent="0.25">
      <c r="A96" s="66"/>
      <c r="B96" s="67"/>
      <c r="C96" s="67"/>
      <c r="D96" s="67"/>
      <c r="E96" s="67"/>
      <c r="F96" s="67"/>
      <c r="G96" s="67"/>
      <c r="H96" s="67"/>
      <c r="I96" s="235"/>
      <c r="J96" s="236"/>
    </row>
    <row r="97" spans="1:10" ht="15.75" thickBot="1" x14ac:dyDescent="0.3">
      <c r="A97" s="123"/>
      <c r="B97" s="124"/>
      <c r="C97" s="124"/>
      <c r="D97" s="124"/>
      <c r="E97" s="124"/>
      <c r="F97" s="124"/>
      <c r="G97" s="124"/>
      <c r="H97" s="124"/>
      <c r="I97" s="124"/>
      <c r="J97" s="125" t="s">
        <v>104</v>
      </c>
    </row>
    <row r="98" spans="1:10" x14ac:dyDescent="0.25">
      <c r="A98" s="237"/>
      <c r="B98" s="67"/>
      <c r="C98" s="422" t="s">
        <v>105</v>
      </c>
      <c r="D98" s="423"/>
      <c r="E98" s="179" t="s">
        <v>61</v>
      </c>
      <c r="F98" s="238" t="s">
        <v>106</v>
      </c>
      <c r="G98" s="67"/>
      <c r="H98" s="195" t="s">
        <v>85</v>
      </c>
      <c r="I98" s="228" t="s">
        <v>86</v>
      </c>
      <c r="J98" s="229" t="s">
        <v>87</v>
      </c>
    </row>
    <row r="99" spans="1:10" ht="15.75" thickBot="1" x14ac:dyDescent="0.3">
      <c r="A99" s="237"/>
      <c r="B99" s="67"/>
      <c r="C99" s="239" t="s">
        <v>107</v>
      </c>
      <c r="D99" s="240"/>
      <c r="E99" s="183" t="s">
        <v>108</v>
      </c>
      <c r="F99" s="241" t="s">
        <v>108</v>
      </c>
      <c r="G99" s="67"/>
      <c r="H99" s="202"/>
      <c r="I99" s="410" t="s">
        <v>109</v>
      </c>
      <c r="J99" s="424"/>
    </row>
    <row r="100" spans="1:10" x14ac:dyDescent="0.25">
      <c r="A100" s="242"/>
      <c r="B100" s="67"/>
      <c r="C100" s="184"/>
      <c r="D100" s="185" t="s">
        <v>81</v>
      </c>
      <c r="E100" s="232"/>
      <c r="F100" s="243">
        <v>22.8</v>
      </c>
      <c r="G100" s="67"/>
      <c r="H100" s="244" t="str">
        <f>IF(E100="","",ABS((F100-E100)/F100))</f>
        <v/>
      </c>
      <c r="I100" s="233" t="str">
        <f>IF(E100="","",IF(H100&lt;=0.1,"X"," "))</f>
        <v/>
      </c>
      <c r="J100" s="234" t="str">
        <f>IF(E100="","",IF(H100&gt;0.1,"X"," "))</f>
        <v/>
      </c>
    </row>
    <row r="101" spans="1:10" x14ac:dyDescent="0.25">
      <c r="A101" s="242"/>
      <c r="B101" s="67"/>
      <c r="C101" s="188"/>
      <c r="D101" s="189" t="s">
        <v>82</v>
      </c>
      <c r="E101" s="245"/>
      <c r="F101" s="246">
        <v>22.8</v>
      </c>
      <c r="G101" s="67"/>
      <c r="H101" s="247" t="str">
        <f>IF(E101="","",ABS((F101-E101)/F101))</f>
        <v/>
      </c>
      <c r="I101" s="248" t="str">
        <f>IF(E101="","",IF(H101&lt;=0.1,"X"," "))</f>
        <v/>
      </c>
      <c r="J101" s="249" t="str">
        <f>IF(E101="","",IF(H101&gt;0.1,"X"," "))</f>
        <v/>
      </c>
    </row>
    <row r="102" spans="1:10" x14ac:dyDescent="0.25">
      <c r="A102" s="242"/>
      <c r="B102" s="67"/>
      <c r="C102" s="67"/>
      <c r="D102" s="67"/>
      <c r="E102" s="250"/>
      <c r="F102" s="67"/>
      <c r="G102" s="67"/>
      <c r="H102" s="67"/>
      <c r="I102" s="251"/>
      <c r="J102" s="252"/>
    </row>
    <row r="103" spans="1:10" ht="15.75" thickBot="1" x14ac:dyDescent="0.3">
      <c r="A103" s="242"/>
      <c r="B103" s="67"/>
      <c r="C103" s="253"/>
      <c r="D103" s="253"/>
      <c r="E103" s="253"/>
      <c r="F103" s="253"/>
      <c r="G103" s="253"/>
      <c r="H103" s="253"/>
      <c r="I103" s="253"/>
      <c r="J103" s="254" t="s">
        <v>110</v>
      </c>
    </row>
    <row r="104" spans="1:10" x14ac:dyDescent="0.25">
      <c r="A104" s="242"/>
      <c r="B104" s="67"/>
      <c r="C104" s="253"/>
      <c r="D104" s="255" t="s">
        <v>111</v>
      </c>
      <c r="E104" s="256" t="s">
        <v>101</v>
      </c>
      <c r="F104" s="257" t="s">
        <v>112</v>
      </c>
      <c r="G104" s="67"/>
      <c r="H104" s="195" t="s">
        <v>85</v>
      </c>
      <c r="I104" s="228" t="s">
        <v>86</v>
      </c>
      <c r="J104" s="229" t="s">
        <v>87</v>
      </c>
    </row>
    <row r="105" spans="1:10" ht="15.75" thickBot="1" x14ac:dyDescent="0.3">
      <c r="A105" s="242"/>
      <c r="B105" s="67"/>
      <c r="C105" s="253"/>
      <c r="D105" s="258"/>
      <c r="E105" s="259" t="s">
        <v>72</v>
      </c>
      <c r="F105" s="260" t="s">
        <v>108</v>
      </c>
      <c r="G105" s="67"/>
      <c r="H105" s="202"/>
      <c r="I105" s="410" t="s">
        <v>109</v>
      </c>
      <c r="J105" s="411"/>
    </row>
    <row r="106" spans="1:10" x14ac:dyDescent="0.25">
      <c r="A106" s="242"/>
      <c r="B106" s="67"/>
      <c r="C106" s="253"/>
      <c r="D106" s="261" t="s">
        <v>103</v>
      </c>
      <c r="E106" s="232"/>
      <c r="F106" s="243" t="str">
        <f>IF(E106="","",($H$62-(ABS($I$62)*E106))*((($F$81+273)/293)^0.5)*((760/$E$75)^0.5))</f>
        <v/>
      </c>
      <c r="G106" s="67"/>
      <c r="H106" s="244" t="str">
        <f>IF(E106="","",ABS((E100-F106)/E100))</f>
        <v/>
      </c>
      <c r="I106" s="233" t="str">
        <f>IF(E106="","",IF(H106&lt;=0.1,"X"," "))</f>
        <v/>
      </c>
      <c r="J106" s="234" t="str">
        <f>IF(E106="","",IF(H106&gt;0.1,"X"," "))</f>
        <v/>
      </c>
    </row>
    <row r="107" spans="1:10" x14ac:dyDescent="0.25">
      <c r="A107" s="242"/>
      <c r="B107" s="262"/>
      <c r="C107" s="263"/>
      <c r="D107" s="82" t="s">
        <v>113</v>
      </c>
      <c r="E107" s="264"/>
      <c r="F107" s="265" t="str">
        <f>IF(E107="","",($H$62-(ABS($I$62)*E107))*((($F$81+273)/293)^0.5)*((760/$E$75)^0.5))</f>
        <v/>
      </c>
      <c r="G107" s="266"/>
      <c r="H107" s="267" t="str">
        <f>IF(E107="","",ABS((E101-F107)/E101))</f>
        <v/>
      </c>
      <c r="I107" s="268" t="str">
        <f>IF(E107="","",IF(H107&lt;=0.1,"X"," "))</f>
        <v/>
      </c>
      <c r="J107" s="269" t="str">
        <f>IF(E107="","",IF(H107&gt;0.1,"X"," "))</f>
        <v/>
      </c>
    </row>
    <row r="108" spans="1:10" x14ac:dyDescent="0.25">
      <c r="A108" s="242"/>
      <c r="B108" s="67"/>
      <c r="C108" s="253"/>
      <c r="D108" s="67"/>
      <c r="E108" s="67"/>
      <c r="F108" s="67"/>
      <c r="G108" s="67"/>
      <c r="H108" s="270"/>
      <c r="I108" s="251"/>
      <c r="J108" s="252"/>
    </row>
    <row r="109" spans="1:10" ht="15.75" thickBot="1" x14ac:dyDescent="0.3">
      <c r="A109" s="242"/>
      <c r="B109" s="67"/>
      <c r="C109" s="253"/>
      <c r="D109" s="253"/>
      <c r="E109" s="253"/>
      <c r="F109" s="253"/>
      <c r="G109" s="253"/>
      <c r="H109" s="253"/>
      <c r="I109" s="253"/>
      <c r="J109" s="254" t="s">
        <v>114</v>
      </c>
    </row>
    <row r="110" spans="1:10" x14ac:dyDescent="0.25">
      <c r="A110" s="242"/>
      <c r="B110" s="67"/>
      <c r="C110" s="67"/>
      <c r="D110" s="255" t="s">
        <v>115</v>
      </c>
      <c r="E110" s="256" t="s">
        <v>101</v>
      </c>
      <c r="F110" s="257" t="s">
        <v>112</v>
      </c>
      <c r="G110" s="67"/>
      <c r="H110" s="195" t="s">
        <v>85</v>
      </c>
      <c r="I110" s="210" t="s">
        <v>86</v>
      </c>
      <c r="J110" s="238" t="s">
        <v>87</v>
      </c>
    </row>
    <row r="111" spans="1:10" ht="15.75" thickBot="1" x14ac:dyDescent="0.3">
      <c r="A111" s="242"/>
      <c r="B111" s="67"/>
      <c r="C111" s="67"/>
      <c r="D111" s="258"/>
      <c r="E111" s="259" t="s">
        <v>72</v>
      </c>
      <c r="F111" s="260" t="s">
        <v>108</v>
      </c>
      <c r="G111" s="67"/>
      <c r="H111" s="202"/>
      <c r="I111" s="412" t="s">
        <v>109</v>
      </c>
      <c r="J111" s="413"/>
    </row>
    <row r="112" spans="1:10" x14ac:dyDescent="0.25">
      <c r="A112" s="242"/>
      <c r="B112" s="67"/>
      <c r="C112" s="67"/>
      <c r="D112" s="271" t="s">
        <v>103</v>
      </c>
      <c r="E112" s="232"/>
      <c r="F112" s="243" t="str">
        <f>IF(E112&lt;&gt;"",((10^$E$62)*(E112^$F$62))*((($F$81+273)/293)^0.5)*((760/$E$75)^0.5),"")</f>
        <v/>
      </c>
      <c r="G112" s="67"/>
      <c r="H112" s="244" t="str">
        <f>IF(E112="","",ABS((E100-F112)/E100))</f>
        <v/>
      </c>
      <c r="I112" s="233" t="str">
        <f>IF(E112="","",IF(H112&lt;=0.1,"X"," "))</f>
        <v/>
      </c>
      <c r="J112" s="234" t="str">
        <f>IF(E112="","",IF(H112&gt;0.1,"X"," "))</f>
        <v/>
      </c>
    </row>
    <row r="113" spans="1:10" x14ac:dyDescent="0.25">
      <c r="A113" s="242"/>
      <c r="B113" s="262"/>
      <c r="C113" s="263"/>
      <c r="D113" s="82" t="s">
        <v>113</v>
      </c>
      <c r="E113" s="264"/>
      <c r="F113" s="265" t="str">
        <f>IF(E113&lt;&gt;"",((10^$E$62)*(E113^$F$62))*((($F$81+273)/293)^0.5)*((760/$E$75)^0.5),"")</f>
        <v/>
      </c>
      <c r="G113" s="266"/>
      <c r="H113" s="267" t="str">
        <f>IF(E113="","",ABS((E101-F113)/E101))</f>
        <v/>
      </c>
      <c r="I113" s="268" t="str">
        <f>IF(E113="","",IF(H113&lt;=0.1,"X"," "))</f>
        <v/>
      </c>
      <c r="J113" s="269" t="str">
        <f>IF(E113="","",IF(H113&gt;0.1,"X"," "))</f>
        <v/>
      </c>
    </row>
    <row r="114" spans="1:10" ht="15.75" thickBot="1" x14ac:dyDescent="0.3">
      <c r="A114" s="181"/>
      <c r="B114" s="71"/>
      <c r="C114" s="71"/>
      <c r="D114" s="71"/>
      <c r="E114" s="272"/>
      <c r="F114" s="71"/>
      <c r="G114" s="71"/>
      <c r="H114" s="71"/>
      <c r="I114" s="273"/>
      <c r="J114" s="274"/>
    </row>
    <row r="115" spans="1:10" ht="15.75" thickBot="1" x14ac:dyDescent="0.3">
      <c r="A115" s="275" t="s">
        <v>116</v>
      </c>
      <c r="B115" s="276"/>
      <c r="C115" s="276"/>
      <c r="D115" s="276"/>
      <c r="E115" s="276"/>
      <c r="F115" s="276"/>
      <c r="G115" s="276"/>
      <c r="H115" s="276"/>
      <c r="I115" s="276"/>
      <c r="J115" s="277"/>
    </row>
    <row r="116" spans="1:10" x14ac:dyDescent="0.25">
      <c r="A116" s="51"/>
      <c r="B116" s="53"/>
      <c r="C116" s="53"/>
      <c r="D116" s="53"/>
      <c r="E116" s="53"/>
      <c r="F116" s="53"/>
      <c r="G116" s="53"/>
      <c r="H116" s="53"/>
      <c r="I116" s="53"/>
      <c r="J116" s="54"/>
    </row>
    <row r="117" spans="1:10" ht="15.75" thickBot="1" x14ac:dyDescent="0.3">
      <c r="A117" s="123"/>
      <c r="B117" s="124"/>
      <c r="C117" s="124"/>
      <c r="D117" s="124"/>
      <c r="E117" s="124"/>
      <c r="F117" s="124"/>
      <c r="G117" s="124"/>
      <c r="H117" s="124"/>
      <c r="I117" s="124"/>
      <c r="J117" s="125" t="s">
        <v>98</v>
      </c>
    </row>
    <row r="118" spans="1:10" x14ac:dyDescent="0.25">
      <c r="A118" s="66"/>
      <c r="B118" s="414" t="s">
        <v>99</v>
      </c>
      <c r="C118" s="415"/>
      <c r="D118" s="278" t="s">
        <v>100</v>
      </c>
      <c r="E118" s="195" t="s">
        <v>101</v>
      </c>
      <c r="F118" s="67"/>
      <c r="G118" s="67"/>
      <c r="H118" s="67"/>
      <c r="I118" s="228" t="s">
        <v>86</v>
      </c>
      <c r="J118" s="229" t="s">
        <v>87</v>
      </c>
    </row>
    <row r="119" spans="1:10" ht="15.75" thickBot="1" x14ac:dyDescent="0.3">
      <c r="A119" s="66"/>
      <c r="B119" s="416"/>
      <c r="C119" s="417"/>
      <c r="D119" s="230"/>
      <c r="E119" s="202" t="s">
        <v>72</v>
      </c>
      <c r="F119" s="67"/>
      <c r="G119" s="67"/>
      <c r="H119" s="67"/>
      <c r="I119" s="420" t="s">
        <v>102</v>
      </c>
      <c r="J119" s="421"/>
    </row>
    <row r="120" spans="1:10" ht="15.75" thickBot="1" x14ac:dyDescent="0.3">
      <c r="A120" s="66"/>
      <c r="B120" s="418"/>
      <c r="C120" s="419"/>
      <c r="D120" s="231" t="s">
        <v>103</v>
      </c>
      <c r="E120" s="232"/>
      <c r="F120" s="67"/>
      <c r="G120" s="67"/>
      <c r="H120" s="67"/>
      <c r="I120" s="233" t="str">
        <f>IF(E120="","",IF(E120&gt;=33,"X"," "))</f>
        <v/>
      </c>
      <c r="J120" s="234" t="str">
        <f>IF(E120="","",IF(E120&lt;33,"X"," "))</f>
        <v/>
      </c>
    </row>
    <row r="121" spans="1:10" x14ac:dyDescent="0.25">
      <c r="A121" s="66"/>
      <c r="B121" s="67"/>
      <c r="C121" s="67"/>
      <c r="D121" s="67"/>
      <c r="E121" s="67"/>
      <c r="F121" s="67"/>
      <c r="G121" s="67"/>
      <c r="H121" s="67"/>
      <c r="I121" s="235"/>
      <c r="J121" s="236"/>
    </row>
    <row r="122" spans="1:10" ht="15.75" thickBot="1" x14ac:dyDescent="0.3">
      <c r="A122" s="123"/>
      <c r="B122" s="124"/>
      <c r="C122" s="124"/>
      <c r="D122" s="124"/>
      <c r="E122" s="124"/>
      <c r="F122" s="124"/>
      <c r="G122" s="124"/>
      <c r="H122" s="124"/>
      <c r="I122" s="124"/>
      <c r="J122" s="125" t="s">
        <v>104</v>
      </c>
    </row>
    <row r="123" spans="1:10" x14ac:dyDescent="0.25">
      <c r="A123" s="237"/>
      <c r="B123" s="67"/>
      <c r="C123" s="422" t="s">
        <v>105</v>
      </c>
      <c r="D123" s="423"/>
      <c r="E123" s="179" t="s">
        <v>61</v>
      </c>
      <c r="F123" s="238" t="s">
        <v>106</v>
      </c>
      <c r="G123" s="67"/>
      <c r="H123" s="195" t="s">
        <v>85</v>
      </c>
      <c r="I123" s="228" t="s">
        <v>86</v>
      </c>
      <c r="J123" s="229" t="s">
        <v>87</v>
      </c>
    </row>
    <row r="124" spans="1:10" ht="15.75" thickBot="1" x14ac:dyDescent="0.3">
      <c r="A124" s="237"/>
      <c r="B124" s="67"/>
      <c r="C124" s="239" t="s">
        <v>107</v>
      </c>
      <c r="D124" s="240"/>
      <c r="E124" s="183" t="s">
        <v>108</v>
      </c>
      <c r="F124" s="241" t="s">
        <v>108</v>
      </c>
      <c r="G124" s="67"/>
      <c r="H124" s="202"/>
      <c r="I124" s="410" t="s">
        <v>109</v>
      </c>
      <c r="J124" s="424"/>
    </row>
    <row r="125" spans="1:10" x14ac:dyDescent="0.25">
      <c r="A125" s="242"/>
      <c r="B125" s="67"/>
      <c r="C125" s="184"/>
      <c r="D125" s="185" t="s">
        <v>81</v>
      </c>
      <c r="E125" s="232"/>
      <c r="F125" s="243">
        <v>22.8</v>
      </c>
      <c r="G125" s="67"/>
      <c r="H125" s="244" t="str">
        <f>IF(E125="","",ABS((F125-E125)/F125))</f>
        <v/>
      </c>
      <c r="I125" s="233" t="str">
        <f>IF(E125="","",IF(H125&lt;=0.1,"X"," "))</f>
        <v/>
      </c>
      <c r="J125" s="234" t="str">
        <f>IF(E125="","",IF(H125&gt;0.1,"X"," "))</f>
        <v/>
      </c>
    </row>
    <row r="126" spans="1:10" x14ac:dyDescent="0.25">
      <c r="A126" s="242"/>
      <c r="B126" s="67"/>
      <c r="C126" s="188"/>
      <c r="D126" s="189" t="s">
        <v>82</v>
      </c>
      <c r="E126" s="245"/>
      <c r="F126" s="246">
        <v>22.8</v>
      </c>
      <c r="G126" s="67"/>
      <c r="H126" s="247" t="str">
        <f>IF(E126="","",ABS((F126-E126)/F126))</f>
        <v/>
      </c>
      <c r="I126" s="248" t="str">
        <f>IF(E126="","",IF(H126&lt;=0.1,"X"," "))</f>
        <v/>
      </c>
      <c r="J126" s="249" t="str">
        <f>IF(E126="","",IF(H126&gt;0.1,"X"," "))</f>
        <v/>
      </c>
    </row>
    <row r="127" spans="1:10" x14ac:dyDescent="0.25">
      <c r="A127" s="242"/>
      <c r="B127" s="67"/>
      <c r="C127" s="67"/>
      <c r="D127" s="67"/>
      <c r="E127" s="250"/>
      <c r="F127" s="67"/>
      <c r="G127" s="67"/>
      <c r="H127" s="67"/>
      <c r="I127" s="251"/>
      <c r="J127" s="252"/>
    </row>
    <row r="128" spans="1:10" ht="15.75" thickBot="1" x14ac:dyDescent="0.3">
      <c r="A128" s="66"/>
      <c r="B128" s="67"/>
      <c r="C128" s="253"/>
      <c r="D128" s="253"/>
      <c r="E128" s="253"/>
      <c r="F128" s="253"/>
      <c r="G128" s="253"/>
      <c r="H128" s="253"/>
      <c r="I128" s="253"/>
      <c r="J128" s="254" t="s">
        <v>110</v>
      </c>
    </row>
    <row r="129" spans="1:10" x14ac:dyDescent="0.25">
      <c r="A129" s="66"/>
      <c r="B129" s="67"/>
      <c r="C129" s="67"/>
      <c r="D129" s="279" t="s">
        <v>111</v>
      </c>
      <c r="E129" s="256" t="s">
        <v>101</v>
      </c>
      <c r="F129" s="257" t="s">
        <v>112</v>
      </c>
      <c r="G129" s="67"/>
      <c r="H129" s="195" t="s">
        <v>85</v>
      </c>
      <c r="I129" s="228" t="s">
        <v>86</v>
      </c>
      <c r="J129" s="229" t="s">
        <v>87</v>
      </c>
    </row>
    <row r="130" spans="1:10" ht="15.75" thickBot="1" x14ac:dyDescent="0.3">
      <c r="A130" s="66"/>
      <c r="B130" s="67"/>
      <c r="C130" s="67"/>
      <c r="D130" s="258"/>
      <c r="E130" s="259" t="s">
        <v>72</v>
      </c>
      <c r="F130" s="260" t="s">
        <v>108</v>
      </c>
      <c r="G130" s="67"/>
      <c r="H130" s="202"/>
      <c r="I130" s="410" t="s">
        <v>109</v>
      </c>
      <c r="J130" s="411"/>
    </row>
    <row r="131" spans="1:10" x14ac:dyDescent="0.25">
      <c r="A131" s="66"/>
      <c r="B131" s="67"/>
      <c r="C131" s="67"/>
      <c r="D131" s="271" t="s">
        <v>103</v>
      </c>
      <c r="E131" s="232"/>
      <c r="F131" s="243" t="str">
        <f>IF(E131="","",($H$63-(ABS($I$63)*E131))*((($F$81+273)/293)^0.5)*((760/$E$75)^0.5))</f>
        <v/>
      </c>
      <c r="G131" s="67"/>
      <c r="H131" s="244" t="str">
        <f>IF(E131="","",ABS((E125-F131)/E125))</f>
        <v/>
      </c>
      <c r="I131" s="233" t="str">
        <f>IF(E131="","",IF(H131&lt;=0.1,"X"," "))</f>
        <v/>
      </c>
      <c r="J131" s="234" t="str">
        <f>IF(E131="","",IF(H131&gt;0.1,"X"," "))</f>
        <v/>
      </c>
    </row>
    <row r="132" spans="1:10" x14ac:dyDescent="0.25">
      <c r="A132" s="66"/>
      <c r="B132" s="262"/>
      <c r="C132" s="263"/>
      <c r="D132" s="82" t="s">
        <v>113</v>
      </c>
      <c r="E132" s="264"/>
      <c r="F132" s="265" t="str">
        <f>IF(E132="","",($H$63-(ABS($I$63)*E132))*((($F$81+273)/293)^0.5)*((760/$E$75)^0.5))</f>
        <v/>
      </c>
      <c r="G132" s="266"/>
      <c r="H132" s="267" t="str">
        <f>IF(E132="","",ABS((E126-F132)/E126))</f>
        <v/>
      </c>
      <c r="I132" s="268" t="str">
        <f>IF(E132="","",IF(H132&lt;=0.1,"X"," "))</f>
        <v/>
      </c>
      <c r="J132" s="269" t="str">
        <f>IF(E132="","",IF(H132&gt;0.1,"X"," "))</f>
        <v/>
      </c>
    </row>
    <row r="133" spans="1:10" x14ac:dyDescent="0.25">
      <c r="A133" s="66"/>
      <c r="B133" s="67"/>
      <c r="C133" s="67"/>
      <c r="D133" s="67"/>
      <c r="E133" s="67"/>
      <c r="F133" s="67"/>
      <c r="G133" s="67"/>
      <c r="H133" s="270"/>
      <c r="I133" s="251"/>
      <c r="J133" s="252"/>
    </row>
    <row r="134" spans="1:10" ht="15.75" thickBot="1" x14ac:dyDescent="0.3">
      <c r="A134" s="66"/>
      <c r="B134" s="67"/>
      <c r="C134" s="253"/>
      <c r="D134" s="253"/>
      <c r="E134" s="253"/>
      <c r="F134" s="253"/>
      <c r="G134" s="253"/>
      <c r="H134" s="253"/>
      <c r="I134" s="253"/>
      <c r="J134" s="254" t="s">
        <v>114</v>
      </c>
    </row>
    <row r="135" spans="1:10" x14ac:dyDescent="0.25">
      <c r="A135" s="66"/>
      <c r="B135" s="67"/>
      <c r="C135" s="67"/>
      <c r="D135" s="279" t="s">
        <v>115</v>
      </c>
      <c r="E135" s="256" t="s">
        <v>101</v>
      </c>
      <c r="F135" s="257" t="s">
        <v>112</v>
      </c>
      <c r="G135" s="67"/>
      <c r="H135" s="195" t="s">
        <v>85</v>
      </c>
      <c r="I135" s="210" t="s">
        <v>86</v>
      </c>
      <c r="J135" s="238" t="s">
        <v>87</v>
      </c>
    </row>
    <row r="136" spans="1:10" ht="15.75" thickBot="1" x14ac:dyDescent="0.3">
      <c r="A136" s="66"/>
      <c r="B136" s="67"/>
      <c r="C136" s="67"/>
      <c r="D136" s="258"/>
      <c r="E136" s="259" t="s">
        <v>72</v>
      </c>
      <c r="F136" s="260" t="s">
        <v>108</v>
      </c>
      <c r="G136" s="67"/>
      <c r="H136" s="202"/>
      <c r="I136" s="412" t="s">
        <v>109</v>
      </c>
      <c r="J136" s="413"/>
    </row>
    <row r="137" spans="1:10" x14ac:dyDescent="0.25">
      <c r="A137" s="66"/>
      <c r="B137" s="67"/>
      <c r="C137" s="67"/>
      <c r="D137" s="271" t="s">
        <v>103</v>
      </c>
      <c r="E137" s="232"/>
      <c r="F137" s="243" t="str">
        <f>IF(E137&lt;&gt;"",((10^$E$63)*(E137^$F$63))*((($F$81+273)/293)^0.5)*((760/$E$75)^0.5),"")</f>
        <v/>
      </c>
      <c r="G137" s="67"/>
      <c r="H137" s="244" t="str">
        <f>IF(E137="","",ABS((E125-F137)/E125))</f>
        <v/>
      </c>
      <c r="I137" s="233" t="str">
        <f>IF(E137="","",IF(H137&lt;=0.1,"X"," "))</f>
        <v/>
      </c>
      <c r="J137" s="234" t="str">
        <f>IF(E137="","",IF(H137&gt;0.1,"X"," "))</f>
        <v/>
      </c>
    </row>
    <row r="138" spans="1:10" x14ac:dyDescent="0.25">
      <c r="A138" s="66"/>
      <c r="B138" s="262"/>
      <c r="C138" s="263"/>
      <c r="D138" s="82" t="s">
        <v>113</v>
      </c>
      <c r="E138" s="264"/>
      <c r="F138" s="265" t="str">
        <f>IF(E138&lt;&gt;"",((10^$E$63)*(E138^$F$63))*((($F$81+273)/293)^0.5)*((760/$E$75)^0.5),"")</f>
        <v/>
      </c>
      <c r="G138" s="266"/>
      <c r="H138" s="267" t="str">
        <f>IF(E138="","",ABS((E126-F138)/E126))</f>
        <v/>
      </c>
      <c r="I138" s="268" t="str">
        <f>IF(E138="","",IF(H138&lt;=0.1,"X"," "))</f>
        <v/>
      </c>
      <c r="J138" s="269" t="str">
        <f>IF(E138="","",IF(H138&gt;0.1,"X"," "))</f>
        <v/>
      </c>
    </row>
    <row r="139" spans="1:10" ht="15.75" thickBot="1" x14ac:dyDescent="0.3">
      <c r="A139" s="70"/>
      <c r="B139" s="71"/>
      <c r="C139" s="71"/>
      <c r="D139" s="71"/>
      <c r="E139" s="222"/>
      <c r="F139" s="71"/>
      <c r="G139" s="71"/>
      <c r="H139" s="280"/>
      <c r="I139" s="281"/>
      <c r="J139" s="282"/>
    </row>
    <row r="140" spans="1:10" ht="15.75" thickBot="1" x14ac:dyDescent="0.3">
      <c r="A140" s="283" t="s">
        <v>117</v>
      </c>
      <c r="B140" s="284"/>
      <c r="C140" s="284"/>
      <c r="D140" s="284"/>
      <c r="E140" s="284"/>
      <c r="F140" s="284"/>
      <c r="G140" s="284"/>
      <c r="H140" s="284"/>
      <c r="I140" s="284"/>
      <c r="J140" s="285"/>
    </row>
    <row r="141" spans="1:10" x14ac:dyDescent="0.25">
      <c r="A141" s="51"/>
      <c r="B141" s="53"/>
      <c r="C141" s="53"/>
      <c r="D141" s="53"/>
      <c r="E141" s="53"/>
      <c r="F141" s="53"/>
      <c r="G141" s="53"/>
      <c r="H141" s="53"/>
      <c r="I141" s="53"/>
      <c r="J141" s="54"/>
    </row>
    <row r="142" spans="1:10" ht="15.75" thickBot="1" x14ac:dyDescent="0.3">
      <c r="A142" s="123"/>
      <c r="B142" s="124"/>
      <c r="C142" s="124"/>
      <c r="D142" s="124"/>
      <c r="E142" s="124"/>
      <c r="F142" s="124"/>
      <c r="G142" s="124"/>
      <c r="H142" s="124"/>
      <c r="I142" s="124"/>
      <c r="J142" s="125" t="s">
        <v>98</v>
      </c>
    </row>
    <row r="143" spans="1:10" x14ac:dyDescent="0.25">
      <c r="A143" s="66"/>
      <c r="B143" s="414" t="s">
        <v>99</v>
      </c>
      <c r="C143" s="415"/>
      <c r="D143" s="286" t="s">
        <v>100</v>
      </c>
      <c r="E143" s="195" t="s">
        <v>101</v>
      </c>
      <c r="F143" s="67"/>
      <c r="G143" s="67"/>
      <c r="H143" s="67"/>
      <c r="I143" s="228" t="s">
        <v>86</v>
      </c>
      <c r="J143" s="229" t="s">
        <v>87</v>
      </c>
    </row>
    <row r="144" spans="1:10" ht="15.75" thickBot="1" x14ac:dyDescent="0.3">
      <c r="A144" s="66"/>
      <c r="B144" s="416"/>
      <c r="C144" s="417"/>
      <c r="D144" s="230"/>
      <c r="E144" s="202" t="s">
        <v>72</v>
      </c>
      <c r="F144" s="67"/>
      <c r="G144" s="67"/>
      <c r="H144" s="67"/>
      <c r="I144" s="420" t="s">
        <v>102</v>
      </c>
      <c r="J144" s="421"/>
    </row>
    <row r="145" spans="1:10" ht="15.75" thickBot="1" x14ac:dyDescent="0.3">
      <c r="A145" s="66"/>
      <c r="B145" s="418"/>
      <c r="C145" s="419"/>
      <c r="D145" s="231" t="s">
        <v>103</v>
      </c>
      <c r="E145" s="232"/>
      <c r="F145" s="67"/>
      <c r="G145" s="67"/>
      <c r="H145" s="67"/>
      <c r="I145" s="233" t="str">
        <f>IF(E145="","",IF(E145&gt;=33,"X"," "))</f>
        <v/>
      </c>
      <c r="J145" s="234" t="str">
        <f>IF(E145="","",IF(E145&lt;33,"X"," "))</f>
        <v/>
      </c>
    </row>
    <row r="146" spans="1:10" x14ac:dyDescent="0.25">
      <c r="A146" s="66"/>
      <c r="B146" s="67"/>
      <c r="C146" s="67"/>
      <c r="D146" s="67"/>
      <c r="E146" s="67"/>
      <c r="F146" s="67"/>
      <c r="G146" s="67"/>
      <c r="H146" s="67"/>
      <c r="I146" s="235"/>
      <c r="J146" s="236"/>
    </row>
    <row r="147" spans="1:10" ht="15.75" thickBot="1" x14ac:dyDescent="0.3">
      <c r="A147" s="123"/>
      <c r="B147" s="124"/>
      <c r="C147" s="124"/>
      <c r="D147" s="124"/>
      <c r="E147" s="124"/>
      <c r="F147" s="124"/>
      <c r="G147" s="124"/>
      <c r="H147" s="124"/>
      <c r="I147" s="124"/>
      <c r="J147" s="125" t="s">
        <v>104</v>
      </c>
    </row>
    <row r="148" spans="1:10" x14ac:dyDescent="0.25">
      <c r="A148" s="237"/>
      <c r="B148" s="67"/>
      <c r="C148" s="422" t="s">
        <v>105</v>
      </c>
      <c r="D148" s="423"/>
      <c r="E148" s="179" t="s">
        <v>61</v>
      </c>
      <c r="F148" s="238" t="s">
        <v>106</v>
      </c>
      <c r="G148" s="67"/>
      <c r="H148" s="195" t="s">
        <v>85</v>
      </c>
      <c r="I148" s="228" t="s">
        <v>86</v>
      </c>
      <c r="J148" s="229" t="s">
        <v>87</v>
      </c>
    </row>
    <row r="149" spans="1:10" ht="15.75" thickBot="1" x14ac:dyDescent="0.3">
      <c r="A149" s="237"/>
      <c r="B149" s="67"/>
      <c r="C149" s="239" t="s">
        <v>107</v>
      </c>
      <c r="D149" s="240"/>
      <c r="E149" s="183" t="s">
        <v>108</v>
      </c>
      <c r="F149" s="241" t="s">
        <v>108</v>
      </c>
      <c r="G149" s="67"/>
      <c r="H149" s="202"/>
      <c r="I149" s="410" t="s">
        <v>109</v>
      </c>
      <c r="J149" s="424"/>
    </row>
    <row r="150" spans="1:10" x14ac:dyDescent="0.25">
      <c r="A150" s="242"/>
      <c r="B150" s="67"/>
      <c r="C150" s="184"/>
      <c r="D150" s="185" t="s">
        <v>81</v>
      </c>
      <c r="E150" s="232"/>
      <c r="F150" s="243">
        <v>22.8</v>
      </c>
      <c r="G150" s="67"/>
      <c r="H150" s="244" t="str">
        <f>IF(E150="","",ABS((F150-E150)/F150))</f>
        <v/>
      </c>
      <c r="I150" s="233" t="str">
        <f>IF(E150="","",IF(H150&lt;=0.1,"X"," "))</f>
        <v/>
      </c>
      <c r="J150" s="234" t="str">
        <f>IF(E150="","",IF(H150&gt;0.1,"X"," "))</f>
        <v/>
      </c>
    </row>
    <row r="151" spans="1:10" x14ac:dyDescent="0.25">
      <c r="A151" s="242"/>
      <c r="B151" s="67"/>
      <c r="C151" s="188"/>
      <c r="D151" s="189" t="s">
        <v>82</v>
      </c>
      <c r="E151" s="245"/>
      <c r="F151" s="246">
        <v>22.8</v>
      </c>
      <c r="G151" s="67"/>
      <c r="H151" s="247" t="str">
        <f>IF(E151="","",ABS((F151-E151)/F151))</f>
        <v/>
      </c>
      <c r="I151" s="248" t="str">
        <f>IF(E151="","",IF(H151&lt;=0.1,"X"," "))</f>
        <v/>
      </c>
      <c r="J151" s="249" t="str">
        <f>IF(E151="","",IF(H151&gt;0.1,"X"," "))</f>
        <v/>
      </c>
    </row>
    <row r="152" spans="1:10" x14ac:dyDescent="0.25">
      <c r="A152" s="242"/>
      <c r="B152" s="67"/>
      <c r="C152" s="67"/>
      <c r="D152" s="67"/>
      <c r="E152" s="250"/>
      <c r="F152" s="67"/>
      <c r="G152" s="67"/>
      <c r="H152" s="67"/>
      <c r="I152" s="251"/>
      <c r="J152" s="252"/>
    </row>
    <row r="153" spans="1:10" ht="15.75" thickBot="1" x14ac:dyDescent="0.3">
      <c r="A153" s="66"/>
      <c r="B153" s="67"/>
      <c r="C153" s="253"/>
      <c r="D153" s="253"/>
      <c r="E153" s="253"/>
      <c r="F153" s="253"/>
      <c r="G153" s="253"/>
      <c r="H153" s="253"/>
      <c r="I153" s="253"/>
      <c r="J153" s="254" t="s">
        <v>110</v>
      </c>
    </row>
    <row r="154" spans="1:10" x14ac:dyDescent="0.25">
      <c r="A154" s="66"/>
      <c r="B154" s="67"/>
      <c r="C154" s="67"/>
      <c r="D154" s="287" t="s">
        <v>111</v>
      </c>
      <c r="E154" s="256" t="s">
        <v>101</v>
      </c>
      <c r="F154" s="257" t="s">
        <v>112</v>
      </c>
      <c r="G154" s="67"/>
      <c r="H154" s="195" t="s">
        <v>85</v>
      </c>
      <c r="I154" s="228" t="s">
        <v>86</v>
      </c>
      <c r="J154" s="229" t="s">
        <v>87</v>
      </c>
    </row>
    <row r="155" spans="1:10" ht="15.75" thickBot="1" x14ac:dyDescent="0.3">
      <c r="A155" s="66"/>
      <c r="B155" s="67"/>
      <c r="C155" s="67"/>
      <c r="D155" s="288"/>
      <c r="E155" s="259" t="s">
        <v>72</v>
      </c>
      <c r="F155" s="260" t="s">
        <v>108</v>
      </c>
      <c r="G155" s="67"/>
      <c r="H155" s="202"/>
      <c r="I155" s="410" t="s">
        <v>109</v>
      </c>
      <c r="J155" s="411"/>
    </row>
    <row r="156" spans="1:10" x14ac:dyDescent="0.25">
      <c r="A156" s="66"/>
      <c r="B156" s="67"/>
      <c r="C156" s="67"/>
      <c r="D156" s="271" t="s">
        <v>103</v>
      </c>
      <c r="E156" s="232"/>
      <c r="F156" s="243" t="str">
        <f>IF(E156="","",($H$64-(ABS($I$64)*E156))*((($F$81+273)/293)^0.5)*((760/$E$75)^0.5))</f>
        <v/>
      </c>
      <c r="G156" s="67"/>
      <c r="H156" s="244" t="str">
        <f>IF(E156="","",ABS((E150-F156)/E150))</f>
        <v/>
      </c>
      <c r="I156" s="233" t="str">
        <f>IF(E156="","",IF(H156&lt;=0.1,"X"," "))</f>
        <v/>
      </c>
      <c r="J156" s="234" t="str">
        <f>IF(E156="","",IF(H156&gt;0.1,"X"," "))</f>
        <v/>
      </c>
    </row>
    <row r="157" spans="1:10" x14ac:dyDescent="0.25">
      <c r="A157" s="66"/>
      <c r="B157" s="262"/>
      <c r="C157" s="263"/>
      <c r="D157" s="82" t="s">
        <v>113</v>
      </c>
      <c r="E157" s="232"/>
      <c r="F157" s="243" t="str">
        <f>IF(E157="","",($H$64-(ABS($I$64)*E157))*((($F$81+273)/293)^0.5)*((760/$E$75)^0.5))</f>
        <v/>
      </c>
      <c r="G157" s="67"/>
      <c r="H157" s="244" t="str">
        <f>IF(E157="","",ABS((E151-F157)/E151))</f>
        <v/>
      </c>
      <c r="I157" s="233" t="str">
        <f>IF(E157="","",IF(H157&lt;=0.1,"X"," "))</f>
        <v/>
      </c>
      <c r="J157" s="234" t="str">
        <f>IF(E157="","",IF(H157&gt;0.1,"X"," "))</f>
        <v/>
      </c>
    </row>
    <row r="158" spans="1:10" x14ac:dyDescent="0.25">
      <c r="A158" s="66"/>
      <c r="B158" s="67"/>
      <c r="C158" s="67"/>
      <c r="D158" s="67"/>
      <c r="E158" s="67"/>
      <c r="F158" s="67"/>
      <c r="G158" s="67"/>
      <c r="H158" s="270"/>
      <c r="I158" s="251"/>
      <c r="J158" s="252"/>
    </row>
    <row r="159" spans="1:10" ht="15.75" thickBot="1" x14ac:dyDescent="0.3">
      <c r="A159" s="66"/>
      <c r="B159" s="67"/>
      <c r="C159" s="253"/>
      <c r="D159" s="253"/>
      <c r="E159" s="253"/>
      <c r="F159" s="253"/>
      <c r="G159" s="253"/>
      <c r="H159" s="253"/>
      <c r="I159" s="253"/>
      <c r="J159" s="254" t="s">
        <v>114</v>
      </c>
    </row>
    <row r="160" spans="1:10" x14ac:dyDescent="0.25">
      <c r="A160" s="66"/>
      <c r="B160" s="67"/>
      <c r="C160" s="67"/>
      <c r="D160" s="287" t="s">
        <v>115</v>
      </c>
      <c r="E160" s="256" t="s">
        <v>101</v>
      </c>
      <c r="F160" s="257" t="s">
        <v>112</v>
      </c>
      <c r="G160" s="67"/>
      <c r="H160" s="195" t="s">
        <v>85</v>
      </c>
      <c r="I160" s="210" t="s">
        <v>86</v>
      </c>
      <c r="J160" s="238" t="s">
        <v>87</v>
      </c>
    </row>
    <row r="161" spans="1:10" ht="15.75" thickBot="1" x14ac:dyDescent="0.3">
      <c r="A161" s="66"/>
      <c r="B161" s="67"/>
      <c r="C161" s="67"/>
      <c r="D161" s="288"/>
      <c r="E161" s="259" t="s">
        <v>72</v>
      </c>
      <c r="F161" s="260" t="s">
        <v>108</v>
      </c>
      <c r="G161" s="67"/>
      <c r="H161" s="202"/>
      <c r="I161" s="412" t="s">
        <v>109</v>
      </c>
      <c r="J161" s="413"/>
    </row>
    <row r="162" spans="1:10" x14ac:dyDescent="0.25">
      <c r="A162" s="66"/>
      <c r="B162" s="67"/>
      <c r="C162" s="67"/>
      <c r="D162" s="271" t="s">
        <v>103</v>
      </c>
      <c r="E162" s="232"/>
      <c r="F162" s="243" t="str">
        <f>IF(E162&lt;&gt;"",((10^$E$64)*(E162^$F$64))*((($F$81+273)/293)^0.5)*((760/$E$75)^0.5),"")</f>
        <v/>
      </c>
      <c r="G162" s="67"/>
      <c r="H162" s="244" t="str">
        <f>IF(E162="","",ABS((E150-F162)/E150))</f>
        <v/>
      </c>
      <c r="I162" s="233" t="str">
        <f>IF(E162="","",IF(H162&lt;=0.1,"X"," "))</f>
        <v/>
      </c>
      <c r="J162" s="234" t="str">
        <f>IF(E162="","",IF(H162&gt;0.1,"X"," "))</f>
        <v/>
      </c>
    </row>
    <row r="163" spans="1:10" x14ac:dyDescent="0.25">
      <c r="A163" s="66"/>
      <c r="B163" s="262"/>
      <c r="C163" s="263"/>
      <c r="D163" s="82" t="s">
        <v>113</v>
      </c>
      <c r="E163" s="264"/>
      <c r="F163" s="265" t="str">
        <f>IF(E163&lt;&gt;"",((10^$E$64)*(E163^$F$64))*((($F$81+273)/293)^0.5)*((760/$E$75)^0.5),"")</f>
        <v/>
      </c>
      <c r="G163" s="266"/>
      <c r="H163" s="267" t="str">
        <f>IF(E163="","",ABS((E151-F163)/E151))</f>
        <v/>
      </c>
      <c r="I163" s="268" t="str">
        <f>IF(E163="","",IF(H163&lt;=0.1,"X"," "))</f>
        <v/>
      </c>
      <c r="J163" s="269" t="str">
        <f>IF(E163="","",IF(H163&gt;0.1,"X"," "))</f>
        <v/>
      </c>
    </row>
    <row r="164" spans="1:10" ht="15.75" thickBot="1" x14ac:dyDescent="0.3">
      <c r="A164" s="181"/>
      <c r="B164" s="71"/>
      <c r="C164" s="71"/>
      <c r="D164" s="71"/>
      <c r="E164" s="272"/>
      <c r="F164" s="71"/>
      <c r="G164" s="71"/>
      <c r="H164" s="71"/>
      <c r="I164" s="273"/>
      <c r="J164" s="274"/>
    </row>
    <row r="165" spans="1:10" ht="15.75" thickBot="1" x14ac:dyDescent="0.3">
      <c r="A165" s="289" t="s">
        <v>118</v>
      </c>
      <c r="B165" s="290"/>
      <c r="C165" s="290"/>
      <c r="D165" s="290"/>
      <c r="E165" s="290"/>
      <c r="F165" s="290"/>
      <c r="G165" s="290"/>
      <c r="H165" s="290"/>
      <c r="I165" s="290"/>
      <c r="J165" s="291"/>
    </row>
    <row r="166" spans="1:10" x14ac:dyDescent="0.25">
      <c r="A166" s="51"/>
      <c r="B166" s="53"/>
      <c r="C166" s="53"/>
      <c r="D166" s="53"/>
      <c r="E166" s="53"/>
      <c r="F166" s="53"/>
      <c r="G166" s="53"/>
      <c r="H166" s="53"/>
      <c r="I166" s="53"/>
      <c r="J166" s="54"/>
    </row>
    <row r="167" spans="1:10" ht="15.75" thickBot="1" x14ac:dyDescent="0.3">
      <c r="A167" s="123"/>
      <c r="B167" s="124"/>
      <c r="C167" s="124"/>
      <c r="D167" s="124"/>
      <c r="E167" s="124"/>
      <c r="F167" s="124"/>
      <c r="G167" s="124"/>
      <c r="H167" s="124"/>
      <c r="I167" s="124"/>
      <c r="J167" s="125" t="s">
        <v>98</v>
      </c>
    </row>
    <row r="168" spans="1:10" x14ac:dyDescent="0.25">
      <c r="A168" s="66"/>
      <c r="B168" s="414" t="s">
        <v>99</v>
      </c>
      <c r="C168" s="415"/>
      <c r="D168" s="292" t="s">
        <v>100</v>
      </c>
      <c r="E168" s="195" t="s">
        <v>101</v>
      </c>
      <c r="F168" s="67"/>
      <c r="G168" s="67"/>
      <c r="H168" s="67"/>
      <c r="I168" s="228" t="s">
        <v>86</v>
      </c>
      <c r="J168" s="229" t="s">
        <v>87</v>
      </c>
    </row>
    <row r="169" spans="1:10" ht="15.75" thickBot="1" x14ac:dyDescent="0.3">
      <c r="A169" s="66"/>
      <c r="B169" s="416"/>
      <c r="C169" s="417"/>
      <c r="D169" s="230"/>
      <c r="E169" s="202" t="s">
        <v>72</v>
      </c>
      <c r="F169" s="67"/>
      <c r="G169" s="67"/>
      <c r="H169" s="67"/>
      <c r="I169" s="420" t="s">
        <v>102</v>
      </c>
      <c r="J169" s="421"/>
    </row>
    <row r="170" spans="1:10" ht="15.75" thickBot="1" x14ac:dyDescent="0.3">
      <c r="A170" s="66"/>
      <c r="B170" s="418"/>
      <c r="C170" s="419"/>
      <c r="D170" s="231" t="s">
        <v>103</v>
      </c>
      <c r="E170" s="232"/>
      <c r="F170" s="67"/>
      <c r="G170" s="67"/>
      <c r="H170" s="67"/>
      <c r="I170" s="233" t="str">
        <f>IF(E170="","",IF(E170&gt;=33,"X"," "))</f>
        <v/>
      </c>
      <c r="J170" s="234" t="str">
        <f>IF(E170="","",IF(E170&lt;33,"X"," "))</f>
        <v/>
      </c>
    </row>
    <row r="171" spans="1:10" x14ac:dyDescent="0.25">
      <c r="A171" s="66"/>
      <c r="B171" s="67"/>
      <c r="C171" s="67"/>
      <c r="D171" s="67"/>
      <c r="E171" s="67"/>
      <c r="F171" s="67"/>
      <c r="G171" s="67"/>
      <c r="H171" s="67"/>
      <c r="I171" s="235"/>
      <c r="J171" s="236"/>
    </row>
    <row r="172" spans="1:10" ht="15.75" thickBot="1" x14ac:dyDescent="0.3">
      <c r="A172" s="123"/>
      <c r="B172" s="124"/>
      <c r="C172" s="124"/>
      <c r="D172" s="124"/>
      <c r="E172" s="124"/>
      <c r="F172" s="124"/>
      <c r="G172" s="124"/>
      <c r="H172" s="124"/>
      <c r="I172" s="124"/>
      <c r="J172" s="125" t="s">
        <v>104</v>
      </c>
    </row>
    <row r="173" spans="1:10" x14ac:dyDescent="0.25">
      <c r="A173" s="237"/>
      <c r="B173" s="67"/>
      <c r="C173" s="422" t="s">
        <v>105</v>
      </c>
      <c r="D173" s="423"/>
      <c r="E173" s="179" t="s">
        <v>61</v>
      </c>
      <c r="F173" s="238" t="s">
        <v>106</v>
      </c>
      <c r="G173" s="67"/>
      <c r="H173" s="195" t="s">
        <v>85</v>
      </c>
      <c r="I173" s="228" t="s">
        <v>86</v>
      </c>
      <c r="J173" s="229" t="s">
        <v>87</v>
      </c>
    </row>
    <row r="174" spans="1:10" ht="15.75" thickBot="1" x14ac:dyDescent="0.3">
      <c r="A174" s="237"/>
      <c r="B174" s="67"/>
      <c r="C174" s="239" t="s">
        <v>107</v>
      </c>
      <c r="D174" s="240"/>
      <c r="E174" s="183" t="s">
        <v>108</v>
      </c>
      <c r="F174" s="241" t="s">
        <v>108</v>
      </c>
      <c r="G174" s="67"/>
      <c r="H174" s="202"/>
      <c r="I174" s="410" t="s">
        <v>109</v>
      </c>
      <c r="J174" s="424"/>
    </row>
    <row r="175" spans="1:10" x14ac:dyDescent="0.25">
      <c r="A175" s="242"/>
      <c r="B175" s="67"/>
      <c r="C175" s="184"/>
      <c r="D175" s="185" t="s">
        <v>81</v>
      </c>
      <c r="E175" s="232"/>
      <c r="F175" s="243">
        <v>16.899999999999999</v>
      </c>
      <c r="G175" s="67"/>
      <c r="H175" s="244" t="str">
        <f>IF(E175="","",ABS((F175-E175)/F175))</f>
        <v/>
      </c>
      <c r="I175" s="233" t="str">
        <f>IF(E175="","",IF(H175&lt;=0.1,"X"," "))</f>
        <v/>
      </c>
      <c r="J175" s="234" t="str">
        <f>IF(E175="","",IF(H175&gt;0.1,"X"," "))</f>
        <v/>
      </c>
    </row>
    <row r="176" spans="1:10" x14ac:dyDescent="0.25">
      <c r="A176" s="242"/>
      <c r="B176" s="67"/>
      <c r="C176" s="188"/>
      <c r="D176" s="189" t="s">
        <v>82</v>
      </c>
      <c r="E176" s="245"/>
      <c r="F176" s="246">
        <v>16.899999999999999</v>
      </c>
      <c r="G176" s="67"/>
      <c r="H176" s="247" t="str">
        <f>IF(E176="","",ABS((F176-E176)/F176))</f>
        <v/>
      </c>
      <c r="I176" s="248" t="str">
        <f>IF(E176="","",IF(H176&lt;=0.1,"X"," "))</f>
        <v/>
      </c>
      <c r="J176" s="249" t="str">
        <f>IF(E176="","",IF(H176&gt;0.1,"X"," "))</f>
        <v/>
      </c>
    </row>
    <row r="177" spans="1:10" x14ac:dyDescent="0.25">
      <c r="A177" s="242"/>
      <c r="B177" s="67"/>
      <c r="C177" s="67"/>
      <c r="D177" s="67"/>
      <c r="E177" s="250"/>
      <c r="F177" s="67"/>
      <c r="G177" s="67"/>
      <c r="H177" s="67"/>
      <c r="I177" s="251"/>
      <c r="J177" s="252"/>
    </row>
    <row r="178" spans="1:10" ht="15.75" thickBot="1" x14ac:dyDescent="0.3">
      <c r="A178" s="66"/>
      <c r="B178" s="67"/>
      <c r="C178" s="253"/>
      <c r="D178" s="253"/>
      <c r="E178" s="253"/>
      <c r="F178" s="253"/>
      <c r="G178" s="253"/>
      <c r="H178" s="253"/>
      <c r="I178" s="253"/>
      <c r="J178" s="254" t="s">
        <v>110</v>
      </c>
    </row>
    <row r="179" spans="1:10" x14ac:dyDescent="0.25">
      <c r="A179" s="66"/>
      <c r="B179" s="67"/>
      <c r="C179" s="67"/>
      <c r="D179" s="293" t="s">
        <v>111</v>
      </c>
      <c r="E179" s="256" t="s">
        <v>101</v>
      </c>
      <c r="F179" s="257" t="s">
        <v>112</v>
      </c>
      <c r="G179" s="67"/>
      <c r="H179" s="195" t="s">
        <v>85</v>
      </c>
      <c r="I179" s="228" t="s">
        <v>86</v>
      </c>
      <c r="J179" s="229" t="s">
        <v>87</v>
      </c>
    </row>
    <row r="180" spans="1:10" ht="15.75" thickBot="1" x14ac:dyDescent="0.3">
      <c r="A180" s="66"/>
      <c r="B180" s="67"/>
      <c r="C180" s="67"/>
      <c r="D180" s="294"/>
      <c r="E180" s="259" t="s">
        <v>72</v>
      </c>
      <c r="F180" s="260" t="s">
        <v>108</v>
      </c>
      <c r="G180" s="67"/>
      <c r="H180" s="202"/>
      <c r="I180" s="410" t="s">
        <v>109</v>
      </c>
      <c r="J180" s="411"/>
    </row>
    <row r="181" spans="1:10" x14ac:dyDescent="0.25">
      <c r="A181" s="66"/>
      <c r="B181" s="67"/>
      <c r="C181" s="67"/>
      <c r="D181" s="271" t="s">
        <v>103</v>
      </c>
      <c r="E181" s="232"/>
      <c r="F181" s="243" t="str">
        <f>IF(E181="","",($H$65-(ABS($I$65)*E181))*((($F$81+273)/293)^0.5)*((760/$E$75)^0.5))</f>
        <v/>
      </c>
      <c r="G181" s="67"/>
      <c r="H181" s="244" t="str">
        <f>IF(E181="","",ABS((E175-F181)/E175))</f>
        <v/>
      </c>
      <c r="I181" s="233" t="str">
        <f>IF(E181="","",IF(H181&lt;=0.1,"X"," "))</f>
        <v/>
      </c>
      <c r="J181" s="234" t="str">
        <f>IF(E181="","",IF(H181&gt;0.1,"X"," "))</f>
        <v/>
      </c>
    </row>
    <row r="182" spans="1:10" x14ac:dyDescent="0.25">
      <c r="A182" s="66"/>
      <c r="B182" s="262"/>
      <c r="C182" s="263"/>
      <c r="D182" s="82" t="s">
        <v>113</v>
      </c>
      <c r="E182" s="264"/>
      <c r="F182" s="265" t="str">
        <f>IF(E182="","",($H$65-(ABS($I$65)*E182))*((($F$81+273)/293)^0.5)*((760/$E$75)^0.5))</f>
        <v/>
      </c>
      <c r="G182" s="266"/>
      <c r="H182" s="267" t="str">
        <f>IF(E182="","",ABS((E176-F182)/E176))</f>
        <v/>
      </c>
      <c r="I182" s="268" t="str">
        <f>IF(E182="","",IF(H182&lt;=0.1,"X"," "))</f>
        <v/>
      </c>
      <c r="J182" s="269" t="str">
        <f>IF(E182="","",IF(H182&gt;0.1,"X"," "))</f>
        <v/>
      </c>
    </row>
    <row r="183" spans="1:10" ht="15.75" thickBot="1" x14ac:dyDescent="0.3">
      <c r="A183" s="181"/>
      <c r="B183" s="71"/>
      <c r="C183" s="71"/>
      <c r="D183" s="71"/>
      <c r="E183" s="272"/>
      <c r="F183" s="71"/>
      <c r="G183" s="71"/>
      <c r="H183" s="71"/>
      <c r="I183" s="273"/>
      <c r="J183" s="274"/>
    </row>
    <row r="184" spans="1:10" ht="15.75" thickBot="1" x14ac:dyDescent="0.3">
      <c r="A184" s="295" t="s">
        <v>119</v>
      </c>
      <c r="B184" s="296"/>
      <c r="C184" s="296"/>
      <c r="D184" s="296"/>
      <c r="E184" s="296"/>
      <c r="F184" s="296"/>
      <c r="G184" s="296"/>
      <c r="H184" s="296"/>
      <c r="I184" s="296"/>
      <c r="J184" s="297"/>
    </row>
    <row r="185" spans="1:10" x14ac:dyDescent="0.25">
      <c r="A185" s="51"/>
      <c r="B185" s="53"/>
      <c r="C185" s="53"/>
      <c r="D185" s="53"/>
      <c r="E185" s="53"/>
      <c r="F185" s="53"/>
      <c r="G185" s="53"/>
      <c r="H185" s="53"/>
      <c r="I185" s="53"/>
      <c r="J185" s="54"/>
    </row>
    <row r="186" spans="1:10" ht="15.75" thickBot="1" x14ac:dyDescent="0.3">
      <c r="A186" s="123"/>
      <c r="B186" s="124"/>
      <c r="C186" s="124"/>
      <c r="D186" s="124"/>
      <c r="E186" s="124"/>
      <c r="F186" s="124"/>
      <c r="G186" s="124"/>
      <c r="H186" s="124"/>
      <c r="I186" s="124"/>
      <c r="J186" s="125" t="s">
        <v>98</v>
      </c>
    </row>
    <row r="187" spans="1:10" x14ac:dyDescent="0.25">
      <c r="A187" s="66"/>
      <c r="B187" s="414" t="s">
        <v>99</v>
      </c>
      <c r="C187" s="415"/>
      <c r="D187" s="298" t="s">
        <v>100</v>
      </c>
      <c r="E187" s="195" t="s">
        <v>101</v>
      </c>
      <c r="F187" s="67"/>
      <c r="G187" s="67"/>
      <c r="H187" s="67"/>
      <c r="I187" s="228" t="s">
        <v>86</v>
      </c>
      <c r="J187" s="229" t="s">
        <v>87</v>
      </c>
    </row>
    <row r="188" spans="1:10" ht="15.75" thickBot="1" x14ac:dyDescent="0.3">
      <c r="A188" s="66"/>
      <c r="B188" s="416"/>
      <c r="C188" s="417"/>
      <c r="D188" s="230"/>
      <c r="E188" s="202" t="s">
        <v>72</v>
      </c>
      <c r="F188" s="67"/>
      <c r="G188" s="67"/>
      <c r="H188" s="67"/>
      <c r="I188" s="420" t="s">
        <v>102</v>
      </c>
      <c r="J188" s="421"/>
    </row>
    <row r="189" spans="1:10" ht="15.75" thickBot="1" x14ac:dyDescent="0.3">
      <c r="A189" s="66"/>
      <c r="B189" s="418"/>
      <c r="C189" s="419"/>
      <c r="D189" s="231" t="s">
        <v>103</v>
      </c>
      <c r="E189" s="232"/>
      <c r="F189" s="67"/>
      <c r="G189" s="67"/>
      <c r="H189" s="67"/>
      <c r="I189" s="233" t="str">
        <f>IF(E189="","",IF(E189&gt;=33,"X"," "))</f>
        <v/>
      </c>
      <c r="J189" s="234" t="str">
        <f>IF(E189="","",IF(E189&lt;33,"X"," "))</f>
        <v/>
      </c>
    </row>
    <row r="190" spans="1:10" x14ac:dyDescent="0.25">
      <c r="A190" s="66"/>
      <c r="B190" s="67"/>
      <c r="C190" s="67"/>
      <c r="D190" s="67"/>
      <c r="E190" s="67"/>
      <c r="F190" s="67"/>
      <c r="G190" s="67"/>
      <c r="H190" s="67"/>
      <c r="I190" s="235"/>
      <c r="J190" s="236"/>
    </row>
    <row r="191" spans="1:10" ht="15.75" thickBot="1" x14ac:dyDescent="0.3">
      <c r="A191" s="123"/>
      <c r="B191" s="124"/>
      <c r="C191" s="124"/>
      <c r="D191" s="124"/>
      <c r="E191" s="124"/>
      <c r="F191" s="124"/>
      <c r="G191" s="124"/>
      <c r="H191" s="124"/>
      <c r="I191" s="124"/>
      <c r="J191" s="125" t="s">
        <v>104</v>
      </c>
    </row>
    <row r="192" spans="1:10" x14ac:dyDescent="0.25">
      <c r="A192" s="237"/>
      <c r="B192" s="67"/>
      <c r="C192" s="422" t="s">
        <v>105</v>
      </c>
      <c r="D192" s="423"/>
      <c r="E192" s="179" t="s">
        <v>61</v>
      </c>
      <c r="F192" s="238" t="s">
        <v>106</v>
      </c>
      <c r="G192" s="67"/>
      <c r="H192" s="195" t="s">
        <v>85</v>
      </c>
      <c r="I192" s="228" t="s">
        <v>86</v>
      </c>
      <c r="J192" s="229" t="s">
        <v>87</v>
      </c>
    </row>
    <row r="193" spans="1:10" ht="15.75" thickBot="1" x14ac:dyDescent="0.3">
      <c r="A193" s="237"/>
      <c r="B193" s="67"/>
      <c r="C193" s="239" t="s">
        <v>107</v>
      </c>
      <c r="D193" s="240"/>
      <c r="E193" s="183" t="s">
        <v>108</v>
      </c>
      <c r="F193" s="241" t="s">
        <v>108</v>
      </c>
      <c r="G193" s="67"/>
      <c r="H193" s="202"/>
      <c r="I193" s="410" t="s">
        <v>109</v>
      </c>
      <c r="J193" s="424"/>
    </row>
    <row r="194" spans="1:10" x14ac:dyDescent="0.25">
      <c r="A194" s="242"/>
      <c r="B194" s="67"/>
      <c r="C194" s="184"/>
      <c r="D194" s="185" t="s">
        <v>81</v>
      </c>
      <c r="E194" s="232"/>
      <c r="F194" s="243">
        <v>22.8</v>
      </c>
      <c r="G194" s="67"/>
      <c r="H194" s="244" t="str">
        <f>IF(E194="","",ABS((F194-E194)/F194))</f>
        <v/>
      </c>
      <c r="I194" s="233" t="str">
        <f>IF(E194="","",IF(H194&lt;=0.1,"X"," "))</f>
        <v/>
      </c>
      <c r="J194" s="234" t="str">
        <f>IF(E194="","",IF(H194&gt;0.1,"X"," "))</f>
        <v/>
      </c>
    </row>
    <row r="195" spans="1:10" x14ac:dyDescent="0.25">
      <c r="A195" s="242"/>
      <c r="B195" s="67"/>
      <c r="C195" s="188"/>
      <c r="D195" s="189" t="s">
        <v>82</v>
      </c>
      <c r="E195" s="245"/>
      <c r="F195" s="246">
        <v>22.8</v>
      </c>
      <c r="G195" s="67"/>
      <c r="H195" s="247" t="str">
        <f>IF(E195="","",ABS((F195-E195)/F195))</f>
        <v/>
      </c>
      <c r="I195" s="248" t="str">
        <f>IF(E195="","",IF(H195&lt;=0.1,"X"," "))</f>
        <v/>
      </c>
      <c r="J195" s="249" t="str">
        <f>IF(E195="","",IF(H195&gt;0.1,"X"," "))</f>
        <v/>
      </c>
    </row>
    <row r="196" spans="1:10" x14ac:dyDescent="0.25">
      <c r="A196" s="66"/>
      <c r="B196" s="67"/>
      <c r="C196" s="67"/>
      <c r="D196" s="67"/>
      <c r="E196" s="67"/>
      <c r="F196" s="67"/>
      <c r="G196" s="67"/>
      <c r="H196" s="67"/>
      <c r="I196" s="67"/>
      <c r="J196" s="108"/>
    </row>
    <row r="197" spans="1:10" ht="15.75" thickBot="1" x14ac:dyDescent="0.3">
      <c r="A197" s="66"/>
      <c r="B197" s="67"/>
      <c r="C197" s="253"/>
      <c r="D197" s="253"/>
      <c r="E197" s="253"/>
      <c r="F197" s="253"/>
      <c r="G197" s="253"/>
      <c r="H197" s="253"/>
      <c r="I197" s="253"/>
      <c r="J197" s="254" t="s">
        <v>110</v>
      </c>
    </row>
    <row r="198" spans="1:10" x14ac:dyDescent="0.25">
      <c r="A198" s="66"/>
      <c r="B198" s="67"/>
      <c r="C198" s="67"/>
      <c r="D198" s="299" t="s">
        <v>111</v>
      </c>
      <c r="E198" s="256" t="s">
        <v>101</v>
      </c>
      <c r="F198" s="257" t="s">
        <v>112</v>
      </c>
      <c r="G198" s="67"/>
      <c r="H198" s="195" t="s">
        <v>85</v>
      </c>
      <c r="I198" s="228" t="s">
        <v>86</v>
      </c>
      <c r="J198" s="229" t="s">
        <v>87</v>
      </c>
    </row>
    <row r="199" spans="1:10" ht="15.75" thickBot="1" x14ac:dyDescent="0.3">
      <c r="A199" s="66"/>
      <c r="B199" s="67"/>
      <c r="C199" s="67"/>
      <c r="D199" s="300"/>
      <c r="E199" s="259" t="s">
        <v>72</v>
      </c>
      <c r="F199" s="260" t="s">
        <v>108</v>
      </c>
      <c r="G199" s="67"/>
      <c r="H199" s="202"/>
      <c r="I199" s="410" t="s">
        <v>109</v>
      </c>
      <c r="J199" s="411"/>
    </row>
    <row r="200" spans="1:10" x14ac:dyDescent="0.25">
      <c r="A200" s="66"/>
      <c r="B200" s="67"/>
      <c r="C200" s="67"/>
      <c r="D200" s="271" t="s">
        <v>103</v>
      </c>
      <c r="E200" s="232"/>
      <c r="F200" s="243" t="str">
        <f>IF(E200="","",($H$67-(ABS($I$67)*E200))*((($F$81+273)/293)^0.5)*((760/$E$75)^0.5))</f>
        <v/>
      </c>
      <c r="G200" s="67"/>
      <c r="H200" s="244" t="str">
        <f>IF(E200="","",ABS((E194-F200)/E194))</f>
        <v/>
      </c>
      <c r="I200" s="233" t="str">
        <f>IF(E200="","",IF(H200&lt;=0.1,"X"," "))</f>
        <v/>
      </c>
      <c r="J200" s="234" t="str">
        <f>IF(E200="","",IF(H200&gt;0.1,"X"," "))</f>
        <v/>
      </c>
    </row>
    <row r="201" spans="1:10" x14ac:dyDescent="0.25">
      <c r="A201" s="66"/>
      <c r="B201" s="262"/>
      <c r="C201" s="263"/>
      <c r="D201" s="82" t="s">
        <v>113</v>
      </c>
      <c r="E201" s="232"/>
      <c r="F201" s="243" t="str">
        <f>IF(E201="","",($H$67-(ABS($I$67)*E201))*((($F$81+273)/293)^0.5)*((760/$E$75)^0.5))</f>
        <v/>
      </c>
      <c r="G201" s="67"/>
      <c r="H201" s="244" t="str">
        <f>IF(E201="","",ABS((E195-F201)/E195))</f>
        <v/>
      </c>
      <c r="I201" s="233" t="str">
        <f>IF(E201="","",IF(H201&lt;=0.1,"X"," "))</f>
        <v/>
      </c>
      <c r="J201" s="234" t="str">
        <f>IF(E201="","",IF(H201&gt;0.1,"X"," "))</f>
        <v/>
      </c>
    </row>
    <row r="202" spans="1:10" x14ac:dyDescent="0.25">
      <c r="A202" s="66"/>
      <c r="B202" s="67"/>
      <c r="C202" s="253"/>
      <c r="D202" s="253"/>
      <c r="E202" s="253"/>
      <c r="F202" s="253"/>
      <c r="G202" s="253"/>
      <c r="H202" s="253"/>
      <c r="I202" s="253"/>
      <c r="J202" s="254" t="s">
        <v>114</v>
      </c>
    </row>
    <row r="203" spans="1:10" ht="15.75" thickBot="1" x14ac:dyDescent="0.3">
      <c r="A203" s="66"/>
      <c r="B203" s="67"/>
      <c r="C203" s="253"/>
      <c r="D203" s="253"/>
      <c r="E203" s="253"/>
      <c r="F203" s="253"/>
      <c r="G203" s="253"/>
      <c r="H203" s="253"/>
      <c r="I203" s="253"/>
      <c r="J203" s="254"/>
    </row>
    <row r="204" spans="1:10" x14ac:dyDescent="0.25">
      <c r="A204" s="66"/>
      <c r="B204" s="67"/>
      <c r="C204" s="67"/>
      <c r="D204" s="299" t="s">
        <v>115</v>
      </c>
      <c r="E204" s="256" t="s">
        <v>101</v>
      </c>
      <c r="F204" s="257" t="s">
        <v>112</v>
      </c>
      <c r="G204" s="67"/>
      <c r="H204" s="195" t="s">
        <v>85</v>
      </c>
      <c r="I204" s="210" t="s">
        <v>86</v>
      </c>
      <c r="J204" s="238" t="s">
        <v>87</v>
      </c>
    </row>
    <row r="205" spans="1:10" ht="15.75" thickBot="1" x14ac:dyDescent="0.3">
      <c r="A205" s="66"/>
      <c r="B205" s="67"/>
      <c r="C205" s="67"/>
      <c r="D205" s="300"/>
      <c r="E205" s="259" t="s">
        <v>72</v>
      </c>
      <c r="F205" s="260" t="s">
        <v>108</v>
      </c>
      <c r="G205" s="67"/>
      <c r="H205" s="202"/>
      <c r="I205" s="412" t="s">
        <v>109</v>
      </c>
      <c r="J205" s="413"/>
    </row>
    <row r="206" spans="1:10" x14ac:dyDescent="0.25">
      <c r="A206" s="66"/>
      <c r="B206" s="67"/>
      <c r="C206" s="67"/>
      <c r="D206" s="271" t="s">
        <v>103</v>
      </c>
      <c r="E206" s="232"/>
      <c r="F206" s="243" t="str">
        <f>IF(E206&lt;&gt;"",((10^$E$67)*(E206^$F$67))*((($F$81+273)/293)^0.5)*((760/$E$75)^0.5),"")</f>
        <v/>
      </c>
      <c r="G206" s="67"/>
      <c r="H206" s="244" t="str">
        <f>IF(E206="","",ABS((E194-F206)/E194))</f>
        <v/>
      </c>
      <c r="I206" s="233" t="str">
        <f>IF(E206="","",IF(H206&lt;=0.1,"X"," "))</f>
        <v/>
      </c>
      <c r="J206" s="234" t="str">
        <f>IF(E206="","",IF(H206&gt;0.1,"X"," "))</f>
        <v/>
      </c>
    </row>
    <row r="207" spans="1:10" x14ac:dyDescent="0.25">
      <c r="A207" s="242"/>
      <c r="B207" s="262"/>
      <c r="C207" s="263"/>
      <c r="D207" s="82" t="s">
        <v>113</v>
      </c>
      <c r="E207" s="232"/>
      <c r="F207" s="243" t="str">
        <f>IF(E207&lt;&gt;"",((10^$E$67)*(E207^$F$67))*((($F$81+273)/293)^0.5)*((760/$E$75)^0.5),"")</f>
        <v/>
      </c>
      <c r="G207" s="67"/>
      <c r="H207" s="244" t="str">
        <f>IF(E207="","",ABS((E195-F207)/E195))</f>
        <v/>
      </c>
      <c r="I207" s="233" t="str">
        <f>IF(E207="","",IF(H207&lt;=0.1,"X"," "))</f>
        <v/>
      </c>
      <c r="J207" s="234" t="str">
        <f>IF(E207="","",IF(H207&gt;0.1,"X"," "))</f>
        <v/>
      </c>
    </row>
    <row r="208" spans="1:10" ht="15.75" thickBot="1" x14ac:dyDescent="0.3">
      <c r="A208" s="242"/>
      <c r="B208" s="67"/>
      <c r="C208" s="253"/>
      <c r="D208" s="124"/>
      <c r="E208" s="250"/>
      <c r="F208" s="67"/>
      <c r="G208" s="67"/>
      <c r="H208" s="67"/>
      <c r="I208" s="251"/>
      <c r="J208" s="252"/>
    </row>
    <row r="209" spans="1:10" ht="15.75" thickBot="1" x14ac:dyDescent="0.3">
      <c r="A209" s="295" t="s">
        <v>120</v>
      </c>
      <c r="B209" s="296"/>
      <c r="C209" s="296"/>
      <c r="D209" s="296"/>
      <c r="E209" s="296"/>
      <c r="F209" s="296"/>
      <c r="G209" s="296"/>
      <c r="H209" s="296"/>
      <c r="I209" s="296"/>
      <c r="J209" s="297"/>
    </row>
    <row r="210" spans="1:10" x14ac:dyDescent="0.25">
      <c r="A210" s="51"/>
      <c r="B210" s="53"/>
      <c r="C210" s="53"/>
      <c r="D210" s="53"/>
      <c r="E210" s="53"/>
      <c r="F210" s="53"/>
      <c r="G210" s="53"/>
      <c r="H210" s="53"/>
      <c r="I210" s="53"/>
      <c r="J210" s="54"/>
    </row>
    <row r="211" spans="1:10" ht="15.75" thickBot="1" x14ac:dyDescent="0.3">
      <c r="A211" s="123"/>
      <c r="B211" s="124"/>
      <c r="C211" s="124"/>
      <c r="D211" s="124"/>
      <c r="E211" s="124"/>
      <c r="F211" s="124"/>
      <c r="G211" s="124"/>
      <c r="H211" s="124"/>
      <c r="I211" s="124"/>
      <c r="J211" s="125" t="s">
        <v>98</v>
      </c>
    </row>
    <row r="212" spans="1:10" ht="15.75" thickBot="1" x14ac:dyDescent="0.3">
      <c r="A212" s="66"/>
      <c r="B212" s="414" t="s">
        <v>99</v>
      </c>
      <c r="C212" s="415"/>
      <c r="D212" s="298" t="s">
        <v>100</v>
      </c>
      <c r="E212" s="195" t="s">
        <v>101</v>
      </c>
      <c r="F212" s="67"/>
      <c r="G212" s="67"/>
      <c r="H212" s="67"/>
      <c r="I212" s="228" t="s">
        <v>86</v>
      </c>
      <c r="J212" s="229" t="s">
        <v>87</v>
      </c>
    </row>
    <row r="213" spans="1:10" ht="15.75" thickBot="1" x14ac:dyDescent="0.3">
      <c r="A213" s="66"/>
      <c r="B213" s="416"/>
      <c r="C213" s="417"/>
      <c r="D213" s="298"/>
      <c r="E213" s="202" t="s">
        <v>72</v>
      </c>
      <c r="F213" s="67"/>
      <c r="G213" s="67"/>
      <c r="H213" s="67"/>
      <c r="I213" s="420" t="s">
        <v>102</v>
      </c>
      <c r="J213" s="421"/>
    </row>
    <row r="214" spans="1:10" ht="15.75" thickBot="1" x14ac:dyDescent="0.3">
      <c r="A214" s="66"/>
      <c r="B214" s="418"/>
      <c r="C214" s="419"/>
      <c r="D214" s="231" t="s">
        <v>103</v>
      </c>
      <c r="E214" s="232"/>
      <c r="F214" s="67"/>
      <c r="G214" s="67"/>
      <c r="H214" s="67"/>
      <c r="I214" s="233" t="str">
        <f>IF(E214="","",IF(E214&gt;=33,"X"," "))</f>
        <v/>
      </c>
      <c r="J214" s="234" t="str">
        <f>IF(E214="","",IF(E214&lt;33,"X"," "))</f>
        <v/>
      </c>
    </row>
    <row r="215" spans="1:10" x14ac:dyDescent="0.25">
      <c r="A215" s="66"/>
      <c r="B215" s="67"/>
      <c r="C215" s="67"/>
      <c r="D215" s="67"/>
      <c r="E215" s="67"/>
      <c r="F215" s="67"/>
      <c r="G215" s="67"/>
      <c r="H215" s="67"/>
      <c r="I215" s="235"/>
      <c r="J215" s="236"/>
    </row>
    <row r="216" spans="1:10" ht="15.75" thickBot="1" x14ac:dyDescent="0.3">
      <c r="A216" s="123"/>
      <c r="B216" s="124"/>
      <c r="C216" s="124"/>
      <c r="D216" s="124"/>
      <c r="E216" s="124"/>
      <c r="F216" s="124"/>
      <c r="G216" s="124"/>
      <c r="H216" s="124"/>
      <c r="I216" s="124"/>
      <c r="J216" s="125" t="s">
        <v>104</v>
      </c>
    </row>
    <row r="217" spans="1:10" x14ac:dyDescent="0.25">
      <c r="A217" s="237"/>
      <c r="B217" s="67"/>
      <c r="C217" s="422" t="s">
        <v>105</v>
      </c>
      <c r="D217" s="423"/>
      <c r="E217" s="179" t="s">
        <v>61</v>
      </c>
      <c r="F217" s="238" t="s">
        <v>106</v>
      </c>
      <c r="G217" s="67"/>
      <c r="H217" s="195" t="s">
        <v>85</v>
      </c>
      <c r="I217" s="228" t="s">
        <v>86</v>
      </c>
      <c r="J217" s="229" t="s">
        <v>87</v>
      </c>
    </row>
    <row r="218" spans="1:10" ht="15.75" thickBot="1" x14ac:dyDescent="0.3">
      <c r="A218" s="237"/>
      <c r="B218" s="67"/>
      <c r="C218" s="239" t="s">
        <v>107</v>
      </c>
      <c r="D218" s="240"/>
      <c r="E218" s="183" t="s">
        <v>108</v>
      </c>
      <c r="F218" s="241" t="s">
        <v>108</v>
      </c>
      <c r="G218" s="67"/>
      <c r="H218" s="202"/>
      <c r="I218" s="410" t="s">
        <v>109</v>
      </c>
      <c r="J218" s="424"/>
    </row>
    <row r="219" spans="1:10" x14ac:dyDescent="0.25">
      <c r="A219" s="242"/>
      <c r="B219" s="67"/>
      <c r="C219" s="184"/>
      <c r="D219" s="185" t="s">
        <v>81</v>
      </c>
      <c r="E219" s="232"/>
      <c r="F219" s="243">
        <v>16.899999999999999</v>
      </c>
      <c r="G219" s="67"/>
      <c r="H219" s="244" t="str">
        <f>IF(E219="","",ABS((F219-E219)/F219))</f>
        <v/>
      </c>
      <c r="I219" s="233" t="str">
        <f>IF(E219="","",IF(H219&lt;=0.1,"X"," "))</f>
        <v/>
      </c>
      <c r="J219" s="234" t="str">
        <f>IF(E219="","",IF(H219&gt;0.1,"X"," "))</f>
        <v/>
      </c>
    </row>
    <row r="220" spans="1:10" x14ac:dyDescent="0.25">
      <c r="A220" s="242"/>
      <c r="B220" s="67"/>
      <c r="C220" s="188"/>
      <c r="D220" s="189" t="s">
        <v>82</v>
      </c>
      <c r="E220" s="245"/>
      <c r="F220" s="246">
        <v>16.899999999999999</v>
      </c>
      <c r="G220" s="67"/>
      <c r="H220" s="247" t="str">
        <f>IF(E220="","",ABS((F220-E220)/F220))</f>
        <v/>
      </c>
      <c r="I220" s="248" t="str">
        <f>IF(E220="","",IF(H220&lt;=0.1,"X"," "))</f>
        <v/>
      </c>
      <c r="J220" s="249" t="str">
        <f>IF(E220="","",IF(H220&gt;0.1,"X"," "))</f>
        <v/>
      </c>
    </row>
    <row r="221" spans="1:10" x14ac:dyDescent="0.25">
      <c r="A221" s="242"/>
      <c r="B221" s="67"/>
      <c r="C221" s="67"/>
      <c r="D221" s="67"/>
      <c r="E221" s="250"/>
      <c r="F221" s="67"/>
      <c r="G221" s="67"/>
      <c r="H221" s="67"/>
      <c r="I221" s="251"/>
      <c r="J221" s="252"/>
    </row>
    <row r="222" spans="1:10" ht="15.75" thickBot="1" x14ac:dyDescent="0.3">
      <c r="A222" s="66"/>
      <c r="B222" s="67"/>
      <c r="C222" s="253"/>
      <c r="D222" s="253"/>
      <c r="E222" s="253"/>
      <c r="F222" s="253"/>
      <c r="G222" s="253"/>
      <c r="H222" s="253"/>
      <c r="I222" s="253"/>
      <c r="J222" s="254" t="s">
        <v>110</v>
      </c>
    </row>
    <row r="223" spans="1:10" x14ac:dyDescent="0.25">
      <c r="A223" s="66"/>
      <c r="B223" s="67"/>
      <c r="C223" s="67"/>
      <c r="D223" s="299" t="s">
        <v>111</v>
      </c>
      <c r="E223" s="256" t="s">
        <v>101</v>
      </c>
      <c r="F223" s="257" t="s">
        <v>112</v>
      </c>
      <c r="G223" s="67"/>
      <c r="H223" s="195" t="s">
        <v>85</v>
      </c>
      <c r="I223" s="228" t="s">
        <v>86</v>
      </c>
      <c r="J223" s="229" t="s">
        <v>87</v>
      </c>
    </row>
    <row r="224" spans="1:10" ht="15.75" thickBot="1" x14ac:dyDescent="0.3">
      <c r="A224" s="66"/>
      <c r="B224" s="67"/>
      <c r="C224" s="67"/>
      <c r="D224" s="300"/>
      <c r="E224" s="259" t="s">
        <v>72</v>
      </c>
      <c r="F224" s="260" t="s">
        <v>108</v>
      </c>
      <c r="G224" s="67"/>
      <c r="H224" s="202"/>
      <c r="I224" s="410" t="s">
        <v>109</v>
      </c>
      <c r="J224" s="411"/>
    </row>
    <row r="225" spans="1:10" x14ac:dyDescent="0.25">
      <c r="A225" s="66"/>
      <c r="B225" s="67"/>
      <c r="C225" s="67"/>
      <c r="D225" s="271" t="s">
        <v>103</v>
      </c>
      <c r="E225" s="232"/>
      <c r="F225" s="243" t="str">
        <f>IF(E225="","",($H$68-(ABS($I$68)*E225))*((($F$81+273)/293)^0.5)*((760/$E$75)^0.5))</f>
        <v/>
      </c>
      <c r="G225" s="67"/>
      <c r="H225" s="244" t="str">
        <f>IF(E225="","",ABS((E219-F225)/E219))</f>
        <v/>
      </c>
      <c r="I225" s="233" t="str">
        <f>IF(E225="","",IF(H225&lt;=0.1,"X"," "))</f>
        <v/>
      </c>
      <c r="J225" s="234" t="str">
        <f>IF(E225="","",IF(H225&gt;0.1,"X"," "))</f>
        <v/>
      </c>
    </row>
    <row r="226" spans="1:10" x14ac:dyDescent="0.25">
      <c r="A226" s="242"/>
      <c r="B226" s="262"/>
      <c r="C226" s="263"/>
      <c r="D226" s="82" t="s">
        <v>113</v>
      </c>
      <c r="E226" s="232"/>
      <c r="F226" s="243" t="str">
        <f>IF(E226="","",($H$68-(ABS($I$68)*E226))*((($F$81+273)/293)^0.5)*((760/$E$75)^0.5))</f>
        <v/>
      </c>
      <c r="G226" s="67"/>
      <c r="H226" s="244" t="str">
        <f>IF(E226="","",ABS((E220-F226)/E220))</f>
        <v/>
      </c>
      <c r="I226" s="233" t="str">
        <f>IF(E226="","",IF(H226&lt;=0.1,"X"," "))</f>
        <v/>
      </c>
      <c r="J226" s="234" t="str">
        <f>IF(E226="","",IF(H226&gt;0.1,"X"," "))</f>
        <v/>
      </c>
    </row>
    <row r="227" spans="1:10" ht="15.75" thickBot="1" x14ac:dyDescent="0.3">
      <c r="A227" s="301"/>
      <c r="B227" s="272"/>
      <c r="C227" s="302"/>
      <c r="D227" s="303"/>
      <c r="E227" s="304"/>
      <c r="F227" s="272"/>
      <c r="G227" s="272"/>
      <c r="H227" s="272"/>
      <c r="I227" s="305"/>
      <c r="J227" s="306"/>
    </row>
  </sheetData>
  <mergeCells count="61">
    <mergeCell ref="C15:E15"/>
    <mergeCell ref="C4:D4"/>
    <mergeCell ref="F4:F5"/>
    <mergeCell ref="H4:H5"/>
    <mergeCell ref="C5:D5"/>
    <mergeCell ref="C6:D6"/>
    <mergeCell ref="A10:J10"/>
    <mergeCell ref="G12:J12"/>
    <mergeCell ref="C13:E13"/>
    <mergeCell ref="I13:J13"/>
    <mergeCell ref="C14:E14"/>
    <mergeCell ref="I14:J14"/>
    <mergeCell ref="G24:J24"/>
    <mergeCell ref="B27:C27"/>
    <mergeCell ref="G16:J16"/>
    <mergeCell ref="C17:E17"/>
    <mergeCell ref="I17:J17"/>
    <mergeCell ref="I18:J18"/>
    <mergeCell ref="I19:J19"/>
    <mergeCell ref="G20:J20"/>
    <mergeCell ref="C98:D98"/>
    <mergeCell ref="C21:E21"/>
    <mergeCell ref="C22:E22"/>
    <mergeCell ref="C23:E23"/>
    <mergeCell ref="C24:E24"/>
    <mergeCell ref="B28:C28"/>
    <mergeCell ref="I80:J80"/>
    <mergeCell ref="I86:J86"/>
    <mergeCell ref="B93:C95"/>
    <mergeCell ref="I94:J94"/>
    <mergeCell ref="C148:D148"/>
    <mergeCell ref="I99:J99"/>
    <mergeCell ref="I105:J105"/>
    <mergeCell ref="I111:J111"/>
    <mergeCell ref="B118:C120"/>
    <mergeCell ref="I119:J119"/>
    <mergeCell ref="C123:D123"/>
    <mergeCell ref="I124:J124"/>
    <mergeCell ref="I130:J130"/>
    <mergeCell ref="I136:J136"/>
    <mergeCell ref="B143:C145"/>
    <mergeCell ref="I144:J144"/>
    <mergeCell ref="I193:J193"/>
    <mergeCell ref="I149:J149"/>
    <mergeCell ref="I155:J155"/>
    <mergeCell ref="I161:J161"/>
    <mergeCell ref="B168:C170"/>
    <mergeCell ref="I169:J169"/>
    <mergeCell ref="C173:D173"/>
    <mergeCell ref="I174:J174"/>
    <mergeCell ref="I180:J180"/>
    <mergeCell ref="B187:C189"/>
    <mergeCell ref="I188:J188"/>
    <mergeCell ref="C192:D192"/>
    <mergeCell ref="I224:J224"/>
    <mergeCell ref="I199:J199"/>
    <mergeCell ref="I205:J205"/>
    <mergeCell ref="B212:C214"/>
    <mergeCell ref="I213:J213"/>
    <mergeCell ref="C217:D217"/>
    <mergeCell ref="I218:J2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activeCell="AB3" sqref="AB3"/>
    </sheetView>
  </sheetViews>
  <sheetFormatPr defaultRowHeight="15" x14ac:dyDescent="0.25"/>
  <cols>
    <col min="4" max="4" width="2" customWidth="1"/>
    <col min="7" max="7" width="2.7109375" customWidth="1"/>
    <col min="8" max="8" width="10.5703125" customWidth="1"/>
    <col min="9" max="9" width="3.28515625" customWidth="1"/>
    <col min="11" max="11" width="2.140625" customWidth="1"/>
    <col min="13" max="13" width="3.42578125" customWidth="1"/>
    <col min="14" max="14" width="10.42578125" customWidth="1"/>
    <col min="15" max="15" width="3.7109375" customWidth="1"/>
    <col min="17" max="17" width="3" customWidth="1"/>
    <col min="19" max="19" width="3.140625" customWidth="1"/>
    <col min="20" max="20" width="10.28515625" customWidth="1"/>
    <col min="21" max="21" width="4" customWidth="1"/>
    <col min="23" max="23" width="3.7109375" customWidth="1"/>
    <col min="25" max="25" width="3.140625" customWidth="1"/>
    <col min="26" max="26" width="10" customWidth="1"/>
    <col min="27" max="27" width="4" customWidth="1"/>
  </cols>
  <sheetData>
    <row r="1" spans="1:28" x14ac:dyDescent="0.3">
      <c r="B1" t="s">
        <v>92</v>
      </c>
      <c r="E1" t="s">
        <v>121</v>
      </c>
      <c r="H1" t="s">
        <v>122</v>
      </c>
      <c r="N1" t="s">
        <v>123</v>
      </c>
      <c r="T1" t="s">
        <v>124</v>
      </c>
      <c r="Z1" t="s">
        <v>125</v>
      </c>
    </row>
    <row r="2" spans="1:28" x14ac:dyDescent="0.3">
      <c r="A2" t="s">
        <v>69</v>
      </c>
      <c r="B2" t="s">
        <v>79</v>
      </c>
      <c r="C2" t="s">
        <v>31</v>
      </c>
      <c r="E2" t="s">
        <v>79</v>
      </c>
      <c r="F2" t="s">
        <v>31</v>
      </c>
      <c r="H2" t="s">
        <v>79</v>
      </c>
      <c r="J2" t="s">
        <v>111</v>
      </c>
      <c r="L2" t="s">
        <v>115</v>
      </c>
      <c r="N2" t="s">
        <v>79</v>
      </c>
      <c r="P2" t="s">
        <v>111</v>
      </c>
      <c r="R2" t="s">
        <v>115</v>
      </c>
      <c r="T2" t="s">
        <v>79</v>
      </c>
      <c r="V2" t="s">
        <v>111</v>
      </c>
      <c r="X2" t="s">
        <v>115</v>
      </c>
      <c r="Z2" t="s">
        <v>79</v>
      </c>
      <c r="AB2" t="s">
        <v>111</v>
      </c>
    </row>
    <row r="3" spans="1:28" x14ac:dyDescent="0.3">
      <c r="A3" s="312">
        <f>'field form I'!C4</f>
        <v>0</v>
      </c>
      <c r="B3">
        <f>'field form I'!E87</f>
        <v>0</v>
      </c>
      <c r="C3">
        <f>'field form I'!F87</f>
        <v>0</v>
      </c>
      <c r="E3">
        <f>'field form I'!D81</f>
        <v>0</v>
      </c>
      <c r="F3" t="str">
        <f>'field form I'!F81</f>
        <v xml:space="preserve"> </v>
      </c>
      <c r="H3">
        <f>'field form I'!E100</f>
        <v>0</v>
      </c>
      <c r="J3" t="str">
        <f>'field form I'!F106</f>
        <v/>
      </c>
      <c r="L3" t="str">
        <f>'field form I'!F112</f>
        <v/>
      </c>
      <c r="N3">
        <f>'field form I'!E125</f>
        <v>0</v>
      </c>
      <c r="P3" t="str">
        <f>'field form I'!F131</f>
        <v/>
      </c>
      <c r="R3" t="str">
        <f>'field form I'!F137</f>
        <v/>
      </c>
      <c r="T3">
        <f>'field form I'!E150</f>
        <v>0</v>
      </c>
      <c r="V3" t="str">
        <f>'field form I'!F156</f>
        <v/>
      </c>
      <c r="X3" t="str">
        <f>'field form I'!F162</f>
        <v/>
      </c>
      <c r="Z3">
        <f>'field form I'!E175</f>
        <v>0</v>
      </c>
      <c r="AB3" t="str">
        <f>'field form I'!F181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B15" sqref="B15:L15"/>
    </sheetView>
  </sheetViews>
  <sheetFormatPr defaultRowHeight="15" x14ac:dyDescent="0.25"/>
  <sheetData>
    <row r="1" spans="1:12" ht="14.45" x14ac:dyDescent="0.3">
      <c r="A1" s="4" t="s">
        <v>146</v>
      </c>
      <c r="B1" s="307"/>
      <c r="C1" s="307"/>
      <c r="D1" s="307"/>
      <c r="E1" s="307"/>
      <c r="F1" s="307"/>
      <c r="G1" s="307"/>
      <c r="H1" s="308"/>
      <c r="I1" s="308"/>
      <c r="J1" s="308"/>
      <c r="K1" s="308"/>
      <c r="L1" s="5"/>
    </row>
    <row r="2" spans="1:12" ht="14.45" x14ac:dyDescent="0.3">
      <c r="A2" s="309"/>
      <c r="B2" s="8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thickBot="1" x14ac:dyDescent="0.35">
      <c r="A3" s="9"/>
      <c r="B3" s="8"/>
      <c r="C3" s="8"/>
      <c r="D3" s="8"/>
      <c r="E3" s="8"/>
      <c r="F3" s="6"/>
      <c r="G3" s="6"/>
      <c r="H3" s="6"/>
      <c r="I3" s="6"/>
      <c r="J3" s="8" t="s">
        <v>19</v>
      </c>
      <c r="K3" s="6"/>
      <c r="L3" s="7"/>
    </row>
    <row r="4" spans="1:12" ht="14.45" x14ac:dyDescent="0.3">
      <c r="A4" s="9"/>
      <c r="B4" s="8"/>
      <c r="C4" s="8"/>
      <c r="D4" s="8"/>
      <c r="E4" s="8"/>
      <c r="F4" s="6"/>
      <c r="G4" s="6"/>
      <c r="H4" s="10"/>
      <c r="I4" s="10"/>
      <c r="J4" s="11" t="s">
        <v>20</v>
      </c>
      <c r="K4" s="12"/>
      <c r="L4" s="13"/>
    </row>
    <row r="5" spans="1:12" ht="14.45" x14ac:dyDescent="0.3">
      <c r="A5" s="9"/>
      <c r="B5" s="6"/>
      <c r="C5" s="6"/>
      <c r="D5" s="6"/>
      <c r="E5" s="6"/>
      <c r="F5" s="6"/>
      <c r="G5" s="6"/>
      <c r="H5" s="10"/>
      <c r="I5" s="10"/>
      <c r="J5" s="14" t="s">
        <v>21</v>
      </c>
      <c r="K5" s="15" t="s">
        <v>22</v>
      </c>
      <c r="L5" s="16" t="s">
        <v>23</v>
      </c>
    </row>
    <row r="6" spans="1:12" ht="14.45" x14ac:dyDescent="0.3">
      <c r="A6" s="373" t="s">
        <v>153</v>
      </c>
      <c r="B6" s="310" t="s">
        <v>126</v>
      </c>
      <c r="C6" s="6"/>
      <c r="D6" s="6"/>
      <c r="E6" s="6"/>
      <c r="F6" s="6"/>
      <c r="G6" s="6"/>
      <c r="H6" s="20"/>
      <c r="I6" s="20"/>
      <c r="J6" s="17"/>
      <c r="K6" s="18"/>
      <c r="L6" s="19"/>
    </row>
    <row r="7" spans="1:12" ht="14.45" x14ac:dyDescent="0.3">
      <c r="A7" s="373" t="s">
        <v>154</v>
      </c>
      <c r="B7" s="310" t="s">
        <v>127</v>
      </c>
      <c r="C7" s="6"/>
      <c r="D7" s="6"/>
      <c r="E7" s="6"/>
      <c r="F7" s="6"/>
      <c r="G7" s="6"/>
      <c r="H7" s="20"/>
      <c r="I7" s="20"/>
      <c r="J7" s="26"/>
      <c r="K7" s="26"/>
      <c r="L7" s="7"/>
    </row>
    <row r="8" spans="1:12" ht="14.45" x14ac:dyDescent="0.3">
      <c r="A8" s="370"/>
      <c r="B8" s="310" t="s">
        <v>128</v>
      </c>
      <c r="C8" s="6"/>
      <c r="D8" s="6"/>
      <c r="E8" s="6"/>
      <c r="F8" s="6"/>
      <c r="G8" s="6"/>
      <c r="H8" s="20"/>
      <c r="I8" s="20"/>
      <c r="J8" s="26"/>
      <c r="K8" s="26"/>
      <c r="L8" s="7"/>
    </row>
    <row r="9" spans="1:12" ht="14.45" x14ac:dyDescent="0.3">
      <c r="A9" s="370" t="s">
        <v>129</v>
      </c>
      <c r="B9" s="310" t="s">
        <v>130</v>
      </c>
      <c r="C9" s="6"/>
      <c r="D9" s="6"/>
      <c r="E9" s="6"/>
      <c r="F9" s="6"/>
      <c r="G9" s="6"/>
      <c r="H9" s="20"/>
      <c r="I9" s="20"/>
      <c r="J9" s="23" t="s">
        <v>15</v>
      </c>
      <c r="K9" s="24"/>
      <c r="L9" s="25"/>
    </row>
    <row r="10" spans="1:12" ht="14.45" x14ac:dyDescent="0.3">
      <c r="A10" s="370" t="s">
        <v>132</v>
      </c>
      <c r="B10" s="310" t="s">
        <v>131</v>
      </c>
      <c r="C10" s="6"/>
      <c r="D10" s="6"/>
      <c r="E10" s="6"/>
      <c r="F10" s="6"/>
      <c r="G10" s="6"/>
      <c r="H10" s="20"/>
      <c r="I10" s="20"/>
      <c r="J10" s="23" t="s">
        <v>15</v>
      </c>
      <c r="K10" s="24"/>
      <c r="L10" s="25"/>
    </row>
    <row r="11" spans="1:12" ht="14.45" x14ac:dyDescent="0.3">
      <c r="A11" s="370" t="s">
        <v>134</v>
      </c>
      <c r="B11" s="310" t="s">
        <v>133</v>
      </c>
      <c r="C11" s="6"/>
      <c r="D11" s="6"/>
      <c r="E11" s="6"/>
      <c r="F11" s="6"/>
      <c r="G11" s="6"/>
      <c r="H11" s="20"/>
      <c r="I11" s="20"/>
      <c r="J11" s="23" t="s">
        <v>15</v>
      </c>
      <c r="K11" s="24"/>
      <c r="L11" s="25"/>
    </row>
    <row r="12" spans="1:12" ht="14.45" x14ac:dyDescent="0.3">
      <c r="A12" s="370" t="s">
        <v>149</v>
      </c>
      <c r="B12" s="310" t="s">
        <v>148</v>
      </c>
      <c r="C12" s="6"/>
      <c r="D12" s="6"/>
      <c r="E12" s="6"/>
      <c r="F12" s="6"/>
      <c r="G12" s="6"/>
      <c r="H12" s="20"/>
      <c r="I12" s="20"/>
      <c r="J12" s="23" t="s">
        <v>15</v>
      </c>
      <c r="K12" s="24"/>
      <c r="L12" s="25"/>
    </row>
    <row r="13" spans="1:12" ht="14.45" x14ac:dyDescent="0.3">
      <c r="A13" s="370"/>
      <c r="B13" s="6"/>
      <c r="C13" s="6"/>
      <c r="D13" s="6"/>
      <c r="E13" s="6"/>
      <c r="F13" s="6"/>
      <c r="G13" s="6"/>
      <c r="H13" s="20"/>
      <c r="I13" s="20"/>
      <c r="J13" s="20"/>
      <c r="K13" s="20"/>
      <c r="L13" s="7"/>
    </row>
    <row r="14" spans="1:12" x14ac:dyDescent="0.25">
      <c r="A14" s="373" t="s">
        <v>155</v>
      </c>
      <c r="B14" s="310" t="s">
        <v>163</v>
      </c>
      <c r="C14" s="6"/>
      <c r="D14" s="6"/>
      <c r="E14" s="6"/>
      <c r="F14" s="6"/>
      <c r="G14" s="6"/>
      <c r="H14" s="20"/>
      <c r="I14" s="20"/>
      <c r="J14" s="20"/>
      <c r="K14" s="20"/>
      <c r="L14" s="7"/>
    </row>
    <row r="15" spans="1:12" x14ac:dyDescent="0.25">
      <c r="A15" s="383"/>
      <c r="B15" s="455"/>
      <c r="C15" s="456"/>
      <c r="D15" s="456"/>
      <c r="E15" s="456"/>
      <c r="F15" s="456"/>
      <c r="G15" s="456"/>
      <c r="H15" s="456"/>
      <c r="I15" s="456"/>
      <c r="J15" s="456"/>
      <c r="K15" s="456"/>
      <c r="L15" s="457"/>
    </row>
    <row r="16" spans="1:12" ht="16.5" thickBot="1" x14ac:dyDescent="0.3">
      <c r="A16" s="374"/>
      <c r="B16" s="311"/>
      <c r="C16" s="311"/>
      <c r="D16" s="311"/>
      <c r="E16" s="311"/>
      <c r="F16" s="311"/>
      <c r="G16" s="311"/>
      <c r="H16" s="311"/>
      <c r="I16" s="311"/>
      <c r="J16" s="311"/>
      <c r="K16" s="311"/>
    </row>
    <row r="17" spans="1:12" ht="14.45" x14ac:dyDescent="0.3">
      <c r="A17" s="371" t="s">
        <v>147</v>
      </c>
      <c r="B17" s="307"/>
      <c r="C17" s="307"/>
      <c r="D17" s="307"/>
      <c r="E17" s="307"/>
      <c r="F17" s="307"/>
      <c r="G17" s="307"/>
      <c r="H17" s="308"/>
      <c r="I17" s="308"/>
      <c r="J17" s="308"/>
      <c r="K17" s="308"/>
      <c r="L17" s="5"/>
    </row>
    <row r="18" spans="1:12" ht="14.45" x14ac:dyDescent="0.3">
      <c r="A18" s="372"/>
      <c r="B18" s="8"/>
      <c r="C18" s="6"/>
      <c r="D18" s="6"/>
      <c r="E18" s="6"/>
      <c r="F18" s="6"/>
      <c r="G18" s="6"/>
      <c r="H18" s="6"/>
      <c r="I18" s="6"/>
      <c r="J18" s="6"/>
      <c r="K18" s="6"/>
      <c r="L18" s="7"/>
    </row>
    <row r="19" spans="1:12" thickBot="1" x14ac:dyDescent="0.35">
      <c r="A19" s="369"/>
      <c r="B19" s="8"/>
      <c r="C19" s="8"/>
      <c r="D19" s="8"/>
      <c r="E19" s="8"/>
      <c r="F19" s="6"/>
      <c r="G19" s="6"/>
      <c r="H19" s="6"/>
      <c r="I19" s="6"/>
      <c r="J19" s="8" t="s">
        <v>19</v>
      </c>
      <c r="K19" s="6"/>
      <c r="L19" s="7"/>
    </row>
    <row r="20" spans="1:12" ht="14.45" x14ac:dyDescent="0.3">
      <c r="A20" s="369"/>
      <c r="B20" s="8"/>
      <c r="C20" s="8"/>
      <c r="D20" s="8"/>
      <c r="E20" s="8"/>
      <c r="F20" s="6"/>
      <c r="G20" s="6"/>
      <c r="H20" s="10"/>
      <c r="I20" s="10"/>
      <c r="J20" s="11" t="s">
        <v>20</v>
      </c>
      <c r="K20" s="12"/>
      <c r="L20" s="13"/>
    </row>
    <row r="21" spans="1:12" ht="14.45" x14ac:dyDescent="0.3">
      <c r="A21" s="369"/>
      <c r="B21" s="6"/>
      <c r="C21" s="6"/>
      <c r="D21" s="6"/>
      <c r="E21" s="6"/>
      <c r="F21" s="6"/>
      <c r="G21" s="6"/>
      <c r="H21" s="10"/>
      <c r="I21" s="10"/>
      <c r="J21" s="14" t="s">
        <v>21</v>
      </c>
      <c r="K21" s="15" t="s">
        <v>22</v>
      </c>
      <c r="L21" s="16" t="s">
        <v>23</v>
      </c>
    </row>
    <row r="22" spans="1:12" ht="14.45" x14ac:dyDescent="0.3">
      <c r="A22" s="369"/>
      <c r="B22" s="6"/>
      <c r="C22" s="6"/>
      <c r="D22" s="6"/>
      <c r="E22" s="6"/>
      <c r="F22" s="6"/>
      <c r="G22" s="6"/>
      <c r="H22" s="20"/>
      <c r="I22" s="20"/>
      <c r="J22" s="21"/>
      <c r="K22" s="21"/>
      <c r="L22" s="22"/>
    </row>
    <row r="23" spans="1:12" ht="14.45" x14ac:dyDescent="0.3">
      <c r="A23" s="373" t="s">
        <v>156</v>
      </c>
      <c r="B23" s="310" t="s">
        <v>135</v>
      </c>
      <c r="C23" s="6"/>
      <c r="D23" s="6"/>
      <c r="E23" s="6"/>
      <c r="F23" s="6"/>
      <c r="G23" s="6"/>
      <c r="H23" s="20"/>
      <c r="I23" s="20"/>
      <c r="J23" s="23" t="s">
        <v>15</v>
      </c>
      <c r="K23" s="24"/>
      <c r="L23" s="25"/>
    </row>
    <row r="24" spans="1:12" ht="14.45" x14ac:dyDescent="0.3">
      <c r="A24" s="370"/>
      <c r="B24" s="6"/>
      <c r="C24" s="6"/>
      <c r="D24" s="6"/>
      <c r="E24" s="6"/>
      <c r="F24" s="6"/>
      <c r="G24" s="6"/>
      <c r="H24" s="20"/>
      <c r="I24" s="20"/>
      <c r="J24" s="21"/>
      <c r="K24" s="21"/>
      <c r="L24" s="22"/>
    </row>
    <row r="25" spans="1:12" ht="14.45" x14ac:dyDescent="0.3">
      <c r="A25" s="373" t="s">
        <v>150</v>
      </c>
      <c r="B25" s="310" t="s">
        <v>136</v>
      </c>
      <c r="C25" s="6"/>
      <c r="D25" s="6"/>
      <c r="E25" s="6"/>
      <c r="F25" s="6"/>
      <c r="G25" s="6"/>
      <c r="H25" s="20"/>
      <c r="I25" s="20"/>
      <c r="J25" s="23"/>
      <c r="K25" s="24"/>
      <c r="L25" s="25"/>
    </row>
    <row r="26" spans="1:12" ht="14.45" x14ac:dyDescent="0.3">
      <c r="A26" s="370"/>
      <c r="B26" s="6"/>
      <c r="C26" s="6"/>
      <c r="D26" s="6"/>
      <c r="E26" s="6"/>
      <c r="F26" s="6"/>
      <c r="G26" s="6"/>
      <c r="H26" s="20"/>
      <c r="I26" s="20"/>
      <c r="J26" s="21"/>
      <c r="K26" s="21"/>
      <c r="L26" s="22"/>
    </row>
    <row r="27" spans="1:12" ht="14.45" x14ac:dyDescent="0.3">
      <c r="A27" s="373" t="s">
        <v>151</v>
      </c>
      <c r="B27" s="310" t="s">
        <v>157</v>
      </c>
      <c r="C27" s="6"/>
      <c r="D27" s="6"/>
      <c r="E27" s="6"/>
      <c r="F27" s="6"/>
      <c r="G27" s="6"/>
      <c r="H27" s="20"/>
      <c r="I27" s="20"/>
      <c r="J27" s="21"/>
      <c r="K27" s="21"/>
      <c r="L27" s="22"/>
    </row>
    <row r="28" spans="1:12" ht="14.45" x14ac:dyDescent="0.3">
      <c r="A28" s="370"/>
      <c r="B28" s="310" t="s">
        <v>137</v>
      </c>
      <c r="C28" s="6"/>
      <c r="D28" s="6"/>
      <c r="E28" s="6"/>
      <c r="F28" s="6"/>
      <c r="G28" s="6"/>
      <c r="H28" s="20"/>
      <c r="I28" s="20"/>
      <c r="J28" s="23"/>
      <c r="K28" s="24"/>
      <c r="L28" s="25"/>
    </row>
    <row r="29" spans="1:12" ht="14.45" x14ac:dyDescent="0.3">
      <c r="A29" s="370"/>
      <c r="B29" s="6"/>
      <c r="C29" s="6"/>
      <c r="D29" s="6"/>
      <c r="E29" s="6"/>
      <c r="F29" s="6"/>
      <c r="G29" s="6"/>
      <c r="H29" s="20"/>
      <c r="I29" s="20"/>
      <c r="J29" s="21"/>
      <c r="K29" s="21"/>
      <c r="L29" s="22"/>
    </row>
    <row r="30" spans="1:12" ht="14.45" x14ac:dyDescent="0.3">
      <c r="A30" s="373" t="s">
        <v>152</v>
      </c>
      <c r="B30" s="310" t="s">
        <v>138</v>
      </c>
      <c r="C30" s="6"/>
      <c r="D30" s="6"/>
      <c r="E30" s="6"/>
      <c r="F30" s="6"/>
      <c r="G30" s="6"/>
      <c r="H30" s="20"/>
      <c r="I30" s="20"/>
      <c r="J30" s="23"/>
      <c r="K30" s="24"/>
      <c r="L30" s="25"/>
    </row>
    <row r="31" spans="1:12" ht="14.45" x14ac:dyDescent="0.3">
      <c r="A31" s="9"/>
      <c r="B31" s="6"/>
      <c r="C31" s="6"/>
      <c r="D31" s="6"/>
      <c r="E31" s="6"/>
      <c r="F31" s="6"/>
      <c r="G31" s="6"/>
      <c r="H31" s="20"/>
      <c r="I31" s="20"/>
      <c r="J31" s="20"/>
      <c r="K31" s="20"/>
      <c r="L31" s="7"/>
    </row>
  </sheetData>
  <mergeCells count="1">
    <mergeCell ref="B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operator form</vt:lpstr>
      <vt:lpstr>field form I</vt:lpstr>
      <vt:lpstr>summary form</vt:lpstr>
      <vt:lpstr>field form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Day, Derek</dc:creator>
  <cp:lastModifiedBy>Prenni, Anthony J</cp:lastModifiedBy>
  <cp:lastPrinted>2017-02-15T18:39:52Z</cp:lastPrinted>
  <dcterms:created xsi:type="dcterms:W3CDTF">2017-02-15T15:51:15Z</dcterms:created>
  <dcterms:modified xsi:type="dcterms:W3CDTF">2017-03-24T21:34:57Z</dcterms:modified>
</cp:coreProperties>
</file>